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9065" windowHeight="11430" activeTab="1"/>
  </bookViews>
  <sheets>
    <sheet name="Readme" sheetId="7" r:id="rId1"/>
    <sheet name="Case study emis" sheetId="1" r:id="rId2"/>
    <sheet name="Phase 1 formaldehyde" sheetId="9" r:id="rId3"/>
    <sheet name="Phase1 Form, Metal, Hg, &amp; HCl" sheetId="10" r:id="rId4"/>
    <sheet name="Phase 2 Metals" sheetId="11" r:id="rId5"/>
    <sheet name="Proposal bin definitions" sheetId="12" r:id="rId6"/>
    <sheet name="Final heat input" sheetId="13" r:id="rId7"/>
  </sheets>
  <externalReferences>
    <externalReference r:id="rId8"/>
  </externalReferences>
  <definedNames>
    <definedName name="_xlnm._FilterDatabase" localSheetId="1" hidden="1">'Case study emis'!$A$1:$AH$51</definedName>
  </definedNames>
  <calcPr calcId="125725"/>
</workbook>
</file>

<file path=xl/calcChain.xml><?xml version="1.0" encoding="utf-8"?>
<calcChain xmlns="http://schemas.openxmlformats.org/spreadsheetml/2006/main">
  <c r="X41" i="1"/>
  <c r="R41"/>
  <c r="N41"/>
  <c r="M7" l="1"/>
  <c r="M6"/>
  <c r="M5"/>
  <c r="M11"/>
  <c r="M10"/>
  <c r="M9"/>
  <c r="M8"/>
  <c r="X33"/>
  <c r="R33"/>
  <c r="N33"/>
  <c r="X19" l="1"/>
  <c r="R19"/>
  <c r="N19"/>
  <c r="AB51" l="1"/>
  <c r="X51"/>
  <c r="AB50"/>
  <c r="AB48"/>
  <c r="AB49" s="1"/>
  <c r="AB47"/>
  <c r="AB45" s="1"/>
  <c r="AB43"/>
  <c r="AB42"/>
  <c r="AB40"/>
  <c r="AB38"/>
  <c r="AB39"/>
  <c r="AB37"/>
  <c r="AB17"/>
  <c r="X48"/>
  <c r="X49" s="1"/>
  <c r="R48"/>
  <c r="R49" s="1"/>
  <c r="N48"/>
  <c r="X47"/>
  <c r="X45" s="1"/>
  <c r="N47"/>
  <c r="R47"/>
  <c r="R46" s="1"/>
  <c r="R51"/>
  <c r="N51"/>
  <c r="X50"/>
  <c r="R50"/>
  <c r="X36"/>
  <c r="X35"/>
  <c r="X34"/>
  <c r="R36"/>
  <c r="R35"/>
  <c r="R34"/>
  <c r="X31"/>
  <c r="R31"/>
  <c r="X29"/>
  <c r="R29"/>
  <c r="X28"/>
  <c r="X27"/>
  <c r="R28"/>
  <c r="R27"/>
  <c r="X26"/>
  <c r="R26"/>
  <c r="X25"/>
  <c r="R25"/>
  <c r="X21"/>
  <c r="X20"/>
  <c r="X18"/>
  <c r="X22"/>
  <c r="R22"/>
  <c r="R21"/>
  <c r="R20"/>
  <c r="R18"/>
  <c r="R17"/>
  <c r="X16"/>
  <c r="R16"/>
  <c r="X17"/>
  <c r="AB16"/>
  <c r="X15"/>
  <c r="R15"/>
  <c r="X14"/>
  <c r="R14"/>
  <c r="R13"/>
  <c r="X13"/>
  <c r="AB11"/>
  <c r="X11"/>
  <c r="R11"/>
  <c r="AB10"/>
  <c r="X10"/>
  <c r="R10"/>
  <c r="AB9"/>
  <c r="X9"/>
  <c r="R9"/>
  <c r="AB8"/>
  <c r="X8"/>
  <c r="R8"/>
  <c r="AB7"/>
  <c r="AB6"/>
  <c r="X6"/>
  <c r="R6"/>
  <c r="AB5"/>
  <c r="X5"/>
  <c r="R5"/>
  <c r="N50"/>
  <c r="N49"/>
  <c r="N46"/>
  <c r="N45"/>
  <c r="N44"/>
  <c r="AB44" l="1"/>
  <c r="AB46"/>
  <c r="R45"/>
  <c r="X46"/>
  <c r="X44"/>
  <c r="R44"/>
  <c r="N36"/>
  <c r="N35"/>
  <c r="N34"/>
  <c r="N31"/>
  <c r="N29"/>
  <c r="N28"/>
  <c r="N27"/>
  <c r="N26"/>
  <c r="N25"/>
  <c r="N22"/>
  <c r="N17"/>
  <c r="N21"/>
  <c r="N20"/>
  <c r="N18"/>
  <c r="N16"/>
  <c r="N15"/>
  <c r="N14"/>
  <c r="N13"/>
  <c r="N11"/>
  <c r="N10"/>
  <c r="N9"/>
  <c r="N8"/>
  <c r="N6"/>
  <c r="N5"/>
  <c r="M51"/>
  <c r="Y51" s="1"/>
  <c r="M50"/>
  <c r="Y50" s="1"/>
  <c r="M49"/>
  <c r="AC49" s="1"/>
  <c r="M48"/>
  <c r="Y48" s="1"/>
  <c r="M47"/>
  <c r="Y47" s="1"/>
  <c r="M46"/>
  <c r="O46" s="1"/>
  <c r="M45"/>
  <c r="O45" s="1"/>
  <c r="M44"/>
  <c r="M43"/>
  <c r="Y43" s="1"/>
  <c r="M42"/>
  <c r="Y42" s="1"/>
  <c r="M41"/>
  <c r="Y41" s="1"/>
  <c r="M40"/>
  <c r="Y40" s="1"/>
  <c r="M39"/>
  <c r="Y39" s="1"/>
  <c r="M38"/>
  <c r="Y38" s="1"/>
  <c r="M37"/>
  <c r="Y37" s="1"/>
  <c r="M36"/>
  <c r="Y36" s="1"/>
  <c r="M35"/>
  <c r="Y35" s="1"/>
  <c r="M34"/>
  <c r="M33"/>
  <c r="Y33" s="1"/>
  <c r="M32"/>
  <c r="Y32" s="1"/>
  <c r="M31"/>
  <c r="T31" s="1"/>
  <c r="U31" s="1"/>
  <c r="M30"/>
  <c r="Y30" s="1"/>
  <c r="M29"/>
  <c r="Y29" s="1"/>
  <c r="M28"/>
  <c r="Y28" s="1"/>
  <c r="M27"/>
  <c r="Y27" s="1"/>
  <c r="M26"/>
  <c r="Y26" s="1"/>
  <c r="M25"/>
  <c r="M24"/>
  <c r="Y24" s="1"/>
  <c r="M23"/>
  <c r="Y23" s="1"/>
  <c r="M22"/>
  <c r="Y22" s="1"/>
  <c r="M21"/>
  <c r="Y21" s="1"/>
  <c r="M20"/>
  <c r="Y20" s="1"/>
  <c r="M19"/>
  <c r="Y19" s="1"/>
  <c r="M18"/>
  <c r="Y18" s="1"/>
  <c r="M17"/>
  <c r="M16"/>
  <c r="Y16" s="1"/>
  <c r="M15"/>
  <c r="M14"/>
  <c r="M13"/>
  <c r="M12"/>
  <c r="Y12" s="1"/>
  <c r="Y8"/>
  <c r="Y6"/>
  <c r="M4"/>
  <c r="Y4" s="1"/>
  <c r="M3"/>
  <c r="Y3" s="1"/>
  <c r="M2"/>
  <c r="Y45" l="1"/>
  <c r="O14"/>
  <c r="Y14"/>
  <c r="AC5"/>
  <c r="Y5"/>
  <c r="AC7"/>
  <c r="Y7"/>
  <c r="O9"/>
  <c r="Y9"/>
  <c r="O11"/>
  <c r="Y11"/>
  <c r="T13"/>
  <c r="U13" s="1"/>
  <c r="Y13"/>
  <c r="T15"/>
  <c r="U15" s="1"/>
  <c r="Y15"/>
  <c r="T17"/>
  <c r="U17" s="1"/>
  <c r="Y17"/>
  <c r="O25"/>
  <c r="Y25"/>
  <c r="Y46"/>
  <c r="Y49"/>
  <c r="Y31"/>
  <c r="O10"/>
  <c r="Y10"/>
  <c r="O34"/>
  <c r="Y34"/>
  <c r="Y44"/>
  <c r="O4"/>
  <c r="T4"/>
  <c r="U4" s="1"/>
  <c r="O6"/>
  <c r="T6"/>
  <c r="U6" s="1"/>
  <c r="O8"/>
  <c r="T8"/>
  <c r="U8" s="1"/>
  <c r="O12"/>
  <c r="T12"/>
  <c r="U12" s="1"/>
  <c r="T16"/>
  <c r="U16" s="1"/>
  <c r="AC16"/>
  <c r="O18"/>
  <c r="T18"/>
  <c r="U18" s="1"/>
  <c r="O20"/>
  <c r="T20"/>
  <c r="U20" s="1"/>
  <c r="O22"/>
  <c r="T22"/>
  <c r="U22" s="1"/>
  <c r="O24"/>
  <c r="T24"/>
  <c r="U24" s="1"/>
  <c r="O26"/>
  <c r="T26"/>
  <c r="U26" s="1"/>
  <c r="O28"/>
  <c r="T28"/>
  <c r="U28" s="1"/>
  <c r="O30"/>
  <c r="T30"/>
  <c r="U30" s="1"/>
  <c r="O32"/>
  <c r="T32"/>
  <c r="U32" s="1"/>
  <c r="O36"/>
  <c r="T36"/>
  <c r="U36" s="1"/>
  <c r="O38"/>
  <c r="AC38"/>
  <c r="T38"/>
  <c r="U38" s="1"/>
  <c r="O40"/>
  <c r="AC40"/>
  <c r="T40"/>
  <c r="U40" s="1"/>
  <c r="O42"/>
  <c r="AC42"/>
  <c r="T42"/>
  <c r="U42" s="1"/>
  <c r="O44"/>
  <c r="AC44"/>
  <c r="O48"/>
  <c r="AC48"/>
  <c r="T48"/>
  <c r="U48" s="1"/>
  <c r="O50"/>
  <c r="T50"/>
  <c r="U50" s="1"/>
  <c r="AC50"/>
  <c r="T44"/>
  <c r="U44" s="1"/>
  <c r="AC11"/>
  <c r="AC9"/>
  <c r="T5"/>
  <c r="U5" s="1"/>
  <c r="AC45"/>
  <c r="T46"/>
  <c r="U46" s="1"/>
  <c r="T25"/>
  <c r="U25" s="1"/>
  <c r="T10"/>
  <c r="U10" s="1"/>
  <c r="AC6"/>
  <c r="O7"/>
  <c r="T7"/>
  <c r="U7" s="1"/>
  <c r="O19"/>
  <c r="T19"/>
  <c r="U19" s="1"/>
  <c r="O21"/>
  <c r="T21"/>
  <c r="U21" s="1"/>
  <c r="O23"/>
  <c r="T23"/>
  <c r="U23" s="1"/>
  <c r="O27"/>
  <c r="T27"/>
  <c r="U27" s="1"/>
  <c r="O29"/>
  <c r="T29"/>
  <c r="U29" s="1"/>
  <c r="O33"/>
  <c r="T33"/>
  <c r="U33" s="1"/>
  <c r="O35"/>
  <c r="T35"/>
  <c r="U35" s="1"/>
  <c r="O37"/>
  <c r="AC37"/>
  <c r="T37"/>
  <c r="U37" s="1"/>
  <c r="O39"/>
  <c r="T39"/>
  <c r="U39" s="1"/>
  <c r="AC39"/>
  <c r="O41"/>
  <c r="T41"/>
  <c r="U41" s="1"/>
  <c r="O43"/>
  <c r="AC43"/>
  <c r="T43"/>
  <c r="U43" s="1"/>
  <c r="O47"/>
  <c r="AC47"/>
  <c r="T47"/>
  <c r="U47" s="1"/>
  <c r="O49"/>
  <c r="T49"/>
  <c r="U49" s="1"/>
  <c r="O51"/>
  <c r="AC51"/>
  <c r="T51"/>
  <c r="U51" s="1"/>
  <c r="T45"/>
  <c r="U45" s="1"/>
  <c r="T14"/>
  <c r="U14" s="1"/>
  <c r="T11"/>
  <c r="U11" s="1"/>
  <c r="T9"/>
  <c r="U9" s="1"/>
  <c r="AC46"/>
  <c r="AC17"/>
  <c r="T34"/>
  <c r="U34" s="1"/>
  <c r="AC10"/>
  <c r="AC8"/>
  <c r="O3"/>
  <c r="T3"/>
  <c r="U3" s="1"/>
  <c r="O31"/>
  <c r="O15"/>
  <c r="O5"/>
  <c r="O13"/>
  <c r="O17"/>
  <c r="O16"/>
  <c r="F78" i="12" l="1"/>
  <c r="F77"/>
  <c r="F76"/>
  <c r="F75"/>
  <c r="F74"/>
  <c r="F73"/>
  <c r="F72"/>
  <c r="F71"/>
  <c r="F70"/>
  <c r="F69"/>
  <c r="F68"/>
  <c r="F67"/>
  <c r="F66"/>
  <c r="F65"/>
  <c r="F64"/>
  <c r="F63"/>
  <c r="F62"/>
  <c r="F61"/>
  <c r="F60"/>
  <c r="F59"/>
  <c r="F58"/>
  <c r="F57"/>
  <c r="F55"/>
  <c r="F54"/>
  <c r="F53"/>
  <c r="F52"/>
  <c r="F51"/>
  <c r="F50"/>
  <c r="F49"/>
  <c r="F48"/>
  <c r="F47"/>
  <c r="F46"/>
  <c r="F45"/>
  <c r="F44"/>
  <c r="F43"/>
  <c r="F42"/>
  <c r="F41"/>
  <c r="F40"/>
  <c r="F39"/>
  <c r="F38"/>
  <c r="F37"/>
  <c r="F36"/>
  <c r="F35"/>
  <c r="F34"/>
  <c r="F33"/>
  <c r="F32"/>
  <c r="F31"/>
  <c r="F30"/>
  <c r="F29"/>
  <c r="F28"/>
  <c r="F27"/>
  <c r="F25"/>
  <c r="F24"/>
  <c r="F23"/>
  <c r="F22"/>
  <c r="F21"/>
  <c r="F20"/>
  <c r="F19"/>
  <c r="F18"/>
  <c r="F17"/>
  <c r="F16"/>
  <c r="F15"/>
  <c r="F14"/>
  <c r="F13"/>
  <c r="F12"/>
  <c r="F11"/>
  <c r="F10"/>
  <c r="F9"/>
  <c r="F8"/>
  <c r="F7"/>
  <c r="F6"/>
  <c r="F5"/>
  <c r="F4"/>
  <c r="F3"/>
  <c r="K52" i="11" l="1"/>
  <c r="L52"/>
  <c r="M52"/>
  <c r="K71"/>
  <c r="L71"/>
  <c r="M71"/>
  <c r="K99"/>
  <c r="L99"/>
  <c r="M99"/>
  <c r="K141"/>
  <c r="L141"/>
  <c r="M141"/>
  <c r="K153"/>
  <c r="L153"/>
  <c r="M153"/>
  <c r="K156"/>
  <c r="L156"/>
  <c r="M156"/>
  <c r="K158"/>
  <c r="L158"/>
  <c r="M158"/>
  <c r="K167"/>
  <c r="L167"/>
  <c r="M167"/>
  <c r="K174"/>
  <c r="L174"/>
  <c r="M174"/>
  <c r="K181"/>
  <c r="L181"/>
  <c r="M181"/>
  <c r="K183"/>
  <c r="L183"/>
  <c r="M183"/>
  <c r="K193"/>
  <c r="L193"/>
  <c r="M193"/>
  <c r="F77" i="9" l="1"/>
  <c r="G77" s="1"/>
  <c r="F76"/>
  <c r="G76" s="1"/>
  <c r="F75"/>
  <c r="G75" s="1"/>
  <c r="F74"/>
  <c r="G74" s="1"/>
  <c r="F73"/>
  <c r="G73" s="1"/>
  <c r="F72"/>
  <c r="G72" s="1"/>
  <c r="F71"/>
  <c r="G71" s="1"/>
  <c r="F70"/>
  <c r="G70" s="1"/>
  <c r="F69"/>
  <c r="G69" s="1"/>
  <c r="F68"/>
  <c r="G68" s="1"/>
  <c r="F67"/>
  <c r="G67" s="1"/>
  <c r="F66"/>
  <c r="G66" s="1"/>
  <c r="F65"/>
  <c r="G65" s="1"/>
  <c r="F64"/>
  <c r="G64" s="1"/>
  <c r="F63"/>
  <c r="G63" s="1"/>
  <c r="F62"/>
  <c r="G62" s="1"/>
  <c r="F61"/>
  <c r="G61" s="1"/>
  <c r="F60"/>
  <c r="G60" s="1"/>
  <c r="F59"/>
  <c r="G59" s="1"/>
  <c r="F58"/>
  <c r="G58" s="1"/>
  <c r="F57"/>
  <c r="G57" s="1"/>
  <c r="F56"/>
  <c r="G56" s="1"/>
  <c r="F55"/>
  <c r="G55" s="1"/>
  <c r="F54"/>
  <c r="G54" s="1"/>
  <c r="F53"/>
  <c r="G53" s="1"/>
  <c r="F50"/>
  <c r="G50" s="1"/>
  <c r="F49"/>
  <c r="G49" s="1"/>
  <c r="F48"/>
  <c r="G48" s="1"/>
  <c r="F47"/>
  <c r="G47" s="1"/>
  <c r="F46"/>
  <c r="G46" s="1"/>
  <c r="F45"/>
  <c r="G45" s="1"/>
  <c r="F44"/>
  <c r="G44" s="1"/>
  <c r="F43"/>
  <c r="G43" s="1"/>
  <c r="F42"/>
  <c r="G42" s="1"/>
  <c r="F41"/>
  <c r="G41" s="1"/>
  <c r="F40"/>
  <c r="G40" s="1"/>
  <c r="F39"/>
  <c r="G39" s="1"/>
  <c r="F38"/>
  <c r="G38" s="1"/>
  <c r="F37"/>
  <c r="G37" s="1"/>
  <c r="F36"/>
  <c r="G36" s="1"/>
  <c r="F35"/>
  <c r="G35" s="1"/>
  <c r="F34"/>
  <c r="G34" s="1"/>
  <c r="F33"/>
  <c r="G33" s="1"/>
  <c r="F32"/>
  <c r="G32" s="1"/>
  <c r="F31"/>
  <c r="G31" s="1"/>
  <c r="F30"/>
  <c r="G30" s="1"/>
  <c r="F29"/>
  <c r="G29" s="1"/>
  <c r="F28"/>
  <c r="G28" s="1"/>
  <c r="F27"/>
  <c r="G27" s="1"/>
  <c r="F26"/>
  <c r="G26" s="1"/>
  <c r="F25"/>
  <c r="G25" s="1"/>
  <c r="F24"/>
  <c r="G24" s="1"/>
  <c r="F23"/>
  <c r="G23" s="1"/>
  <c r="F22"/>
  <c r="G22" s="1"/>
  <c r="F21"/>
  <c r="G21" s="1"/>
  <c r="F20"/>
  <c r="G20" s="1"/>
  <c r="F19"/>
  <c r="G19" s="1"/>
  <c r="F18"/>
  <c r="G18" s="1"/>
  <c r="F17"/>
  <c r="G17" s="1"/>
  <c r="F16"/>
  <c r="G16" s="1"/>
  <c r="F15"/>
  <c r="G15" s="1"/>
  <c r="F14"/>
  <c r="G14" s="1"/>
  <c r="F13"/>
  <c r="G13" s="1"/>
  <c r="F12"/>
  <c r="G12" s="1"/>
  <c r="F11"/>
  <c r="G11" s="1"/>
  <c r="F10"/>
  <c r="G10" s="1"/>
  <c r="F9"/>
  <c r="G9" s="1"/>
  <c r="F8"/>
  <c r="G8" s="1"/>
  <c r="F7"/>
  <c r="G7" s="1"/>
  <c r="F6"/>
  <c r="G6" s="1"/>
  <c r="F5"/>
  <c r="G5" s="1"/>
  <c r="F4"/>
  <c r="G4" s="1"/>
  <c r="F3"/>
  <c r="G3" s="1"/>
  <c r="F2"/>
  <c r="G2" s="1"/>
  <c r="G51" l="1"/>
  <c r="G52"/>
  <c r="G78"/>
  <c r="G79"/>
  <c r="B51" i="1" l="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B2"/>
</calcChain>
</file>

<file path=xl/comments1.xml><?xml version="1.0" encoding="utf-8"?>
<comments xmlns="http://schemas.openxmlformats.org/spreadsheetml/2006/main">
  <authors>
    <author>Marc Houyoux</author>
  </authors>
  <commentList>
    <comment ref="AE17" authorId="0">
      <text>
        <r>
          <rPr>
            <b/>
            <sz val="8"/>
            <color indexed="81"/>
            <rFont val="Tahoma"/>
            <family val="2"/>
          </rPr>
          <t>Marc Houyoux:</t>
        </r>
        <r>
          <rPr>
            <sz val="8"/>
            <color indexed="81"/>
            <rFont val="Tahoma"/>
            <family val="2"/>
          </rPr>
          <t xml:space="preserve">
This comment says arsenic only, but chromium and nickel Efs were generated as well and used here for the recalculation.</t>
        </r>
      </text>
    </comment>
  </commentList>
</comments>
</file>

<file path=xl/sharedStrings.xml><?xml version="1.0" encoding="utf-8"?>
<sst xmlns="http://schemas.openxmlformats.org/spreadsheetml/2006/main" count="9329" uniqueCount="1178">
  <si>
    <t>Unit Type</t>
  </si>
  <si>
    <t>Xcel Bayfront</t>
  </si>
  <si>
    <t>Ashland, WI</t>
  </si>
  <si>
    <t>n/a</t>
  </si>
  <si>
    <t>similar config</t>
  </si>
  <si>
    <t>Cambria Cogen</t>
  </si>
  <si>
    <t>Ebensburg, PA</t>
  </si>
  <si>
    <t>2 coal</t>
  </si>
  <si>
    <t>B1</t>
  </si>
  <si>
    <t>used potential</t>
  </si>
  <si>
    <t>not modeled</t>
  </si>
  <si>
    <t>test</t>
  </si>
  <si>
    <t>B2</t>
  </si>
  <si>
    <t>SC&amp;E Canadys</t>
  </si>
  <si>
    <t>Canadys, SC</t>
  </si>
  <si>
    <t>CAN003</t>
  </si>
  <si>
    <t>Dominion Chesapeake Energy Center</t>
  </si>
  <si>
    <t>Chesapeake, VA</t>
  </si>
  <si>
    <t>Unit 1</t>
  </si>
  <si>
    <t>Unit 2</t>
  </si>
  <si>
    <t>Unit 3</t>
  </si>
  <si>
    <t>Unit 4</t>
  </si>
  <si>
    <t>Conesville</t>
  </si>
  <si>
    <t>Conesville, OH</t>
  </si>
  <si>
    <t>Exelon Cromby Generating Station</t>
  </si>
  <si>
    <t>Phoenixville, PA</t>
  </si>
  <si>
    <t>test for arsenic only</t>
  </si>
  <si>
    <t>TVA Gallatin</t>
  </si>
  <si>
    <t>Gallatin, TN</t>
  </si>
  <si>
    <t>site average</t>
  </si>
  <si>
    <t>City Utilities of Springfield -James River</t>
  </si>
  <si>
    <t>Springfield, MO</t>
  </si>
  <si>
    <t>Amerenue-Labadie</t>
  </si>
  <si>
    <t>Labadie, MO</t>
  </si>
  <si>
    <t>PSHNH -Merrimack</t>
  </si>
  <si>
    <t>Bow, NH</t>
  </si>
  <si>
    <t>Monticello Steam Electric Plant</t>
  </si>
  <si>
    <t>Mount Pleasant, TX</t>
  </si>
  <si>
    <t>OG&amp;E -Muskogee</t>
  </si>
  <si>
    <t>Fort Gibson, OK</t>
  </si>
  <si>
    <t>Spruance Genco</t>
  </si>
  <si>
    <t>Richmond, VA</t>
  </si>
  <si>
    <t>GEN1</t>
  </si>
  <si>
    <t>GEN2</t>
  </si>
  <si>
    <t>GEN3</t>
  </si>
  <si>
    <t>GEN4</t>
  </si>
  <si>
    <t>PSI Energy – Wabash River</t>
  </si>
  <si>
    <t>West Terre Haute, IN</t>
  </si>
  <si>
    <t>PG7221FA</t>
  </si>
  <si>
    <t>Heco Waiau</t>
  </si>
  <si>
    <t>Waiau, HI</t>
  </si>
  <si>
    <t>W3</t>
  </si>
  <si>
    <t>W4</t>
  </si>
  <si>
    <t>W6</t>
  </si>
  <si>
    <t>W7</t>
  </si>
  <si>
    <t>Dominion - Yorktown</t>
  </si>
  <si>
    <t>Yorktown, VA</t>
  </si>
  <si>
    <t>Units 1&amp;2</t>
  </si>
  <si>
    <t>facility_id</t>
  </si>
  <si>
    <t>boiler_id</t>
  </si>
  <si>
    <t>Hydrogen Chloride</t>
  </si>
  <si>
    <t>Hydrogen Fluoride</t>
  </si>
  <si>
    <t>Mercury</t>
  </si>
  <si>
    <t>Arsenic</t>
  </si>
  <si>
    <t>Beryllium</t>
  </si>
  <si>
    <t>Cadmium</t>
  </si>
  <si>
    <t>Chromium</t>
  </si>
  <si>
    <t>Lead</t>
  </si>
  <si>
    <t>Manganese</t>
  </si>
  <si>
    <t>Nickel</t>
  </si>
  <si>
    <t>1</t>
  </si>
  <si>
    <t>2</t>
  </si>
  <si>
    <t>3</t>
  </si>
  <si>
    <t>4</t>
  </si>
  <si>
    <t>5</t>
  </si>
  <si>
    <t>Unit 5</t>
  </si>
  <si>
    <t>10</t>
  </si>
  <si>
    <t>6</t>
  </si>
  <si>
    <t>Unit 6</t>
  </si>
  <si>
    <t>7</t>
  </si>
  <si>
    <t>Unit 7</t>
  </si>
  <si>
    <t>8</t>
  </si>
  <si>
    <t>Unit 8</t>
  </si>
  <si>
    <t>9</t>
  </si>
  <si>
    <t>001</t>
  </si>
  <si>
    <t>002</t>
  </si>
  <si>
    <t>003</t>
  </si>
  <si>
    <t>004</t>
  </si>
  <si>
    <t>C1</t>
  </si>
  <si>
    <t>C2</t>
  </si>
  <si>
    <t>C3</t>
  </si>
  <si>
    <t>C4</t>
  </si>
  <si>
    <t>Unit 5 - Coal</t>
  </si>
  <si>
    <t>Unit 7 - Coal</t>
  </si>
  <si>
    <t>16</t>
  </si>
  <si>
    <t>PPE3</t>
  </si>
  <si>
    <t>PPE03</t>
  </si>
  <si>
    <t>PPE4</t>
  </si>
  <si>
    <t>PPE04</t>
  </si>
  <si>
    <t>PTF1</t>
  </si>
  <si>
    <t>PTF01</t>
  </si>
  <si>
    <t>PTF2</t>
  </si>
  <si>
    <t>PTF02</t>
  </si>
  <si>
    <t>CryR_Cfg_1</t>
  </si>
  <si>
    <t>CryR_Cfg_5c</t>
  </si>
  <si>
    <t>Suw_Cfg_1</t>
  </si>
  <si>
    <t>Suw_Cfg_2</t>
  </si>
  <si>
    <t>Suw_Cfg_3</t>
  </si>
  <si>
    <t>1A</t>
  </si>
  <si>
    <t>2A</t>
  </si>
  <si>
    <t>Y1BR</t>
  </si>
  <si>
    <t>H8</t>
  </si>
  <si>
    <t>17</t>
  </si>
  <si>
    <t>H9</t>
  </si>
  <si>
    <t>K1</t>
  </si>
  <si>
    <t>K3</t>
  </si>
  <si>
    <t>005</t>
  </si>
  <si>
    <t>JOL5 CONFIG</t>
  </si>
  <si>
    <t>WK8CONFIG</t>
  </si>
  <si>
    <t>WC4CONFIG</t>
  </si>
  <si>
    <t>Boiler 1</t>
  </si>
  <si>
    <t>Boiler 2</t>
  </si>
  <si>
    <t>Boiler 9</t>
  </si>
  <si>
    <t>34</t>
  </si>
  <si>
    <t>TC-4</t>
  </si>
  <si>
    <t>09</t>
  </si>
  <si>
    <t>60</t>
  </si>
  <si>
    <t>60s</t>
  </si>
  <si>
    <t>70</t>
  </si>
  <si>
    <t>70ss</t>
  </si>
  <si>
    <t>1s</t>
  </si>
  <si>
    <t>12</t>
  </si>
  <si>
    <t>Config2</t>
  </si>
  <si>
    <t>Config3</t>
  </si>
  <si>
    <t>U1</t>
  </si>
  <si>
    <t>U2</t>
  </si>
  <si>
    <t>40</t>
  </si>
  <si>
    <t>GH1</t>
  </si>
  <si>
    <t>GH3</t>
  </si>
  <si>
    <t>GH4</t>
  </si>
  <si>
    <t>CR4</t>
  </si>
  <si>
    <t>CR5</t>
  </si>
  <si>
    <t>1374</t>
  </si>
  <si>
    <t>Unit001</t>
  </si>
  <si>
    <t>1374-2</t>
  </si>
  <si>
    <t>H1</t>
  </si>
  <si>
    <t>H2</t>
  </si>
  <si>
    <t>Unit 01</t>
  </si>
  <si>
    <t>03</t>
  </si>
  <si>
    <t>JHC1-Conf</t>
  </si>
  <si>
    <t>JHC2-Conf</t>
  </si>
  <si>
    <t>5A</t>
  </si>
  <si>
    <t>Unit_4_JRPS</t>
  </si>
  <si>
    <t>Unit_5_JRPS</t>
  </si>
  <si>
    <t>mk2</t>
  </si>
  <si>
    <t>2 Coal w or w/o TDF</t>
  </si>
  <si>
    <t>E1</t>
  </si>
  <si>
    <t>MERU1E1PT1OS1-Coal</t>
  </si>
  <si>
    <t>MERU2E2PT2OS1-Coal</t>
  </si>
  <si>
    <t>E3</t>
  </si>
  <si>
    <t>E4</t>
  </si>
  <si>
    <t>Unit1</t>
  </si>
  <si>
    <t>Unit2</t>
  </si>
  <si>
    <t>Unit3</t>
  </si>
  <si>
    <t>Unit4</t>
  </si>
  <si>
    <t>Unit_1</t>
  </si>
  <si>
    <t>Unit_2</t>
  </si>
  <si>
    <t>Ash_Cfg_1d</t>
  </si>
  <si>
    <t>Ash_Cfg_2</t>
  </si>
  <si>
    <t>Cap_Cfg_5b</t>
  </si>
  <si>
    <t>Rox_Cfg_1b</t>
  </si>
  <si>
    <t>Rox_Cfg_2c</t>
  </si>
  <si>
    <t>3A</t>
  </si>
  <si>
    <t>3B</t>
  </si>
  <si>
    <t>4A</t>
  </si>
  <si>
    <t>4B</t>
  </si>
  <si>
    <t>Wea_Cfg_1</t>
  </si>
  <si>
    <t>ES-1</t>
  </si>
  <si>
    <t>1-2009</t>
  </si>
  <si>
    <t>ES-2</t>
  </si>
  <si>
    <t>2-2009</t>
  </si>
  <si>
    <t>ES-3</t>
  </si>
  <si>
    <t>ES-4</t>
  </si>
  <si>
    <t>ES-5</t>
  </si>
  <si>
    <t>5-2009</t>
  </si>
  <si>
    <t>U12007</t>
  </si>
  <si>
    <t>U22007</t>
  </si>
  <si>
    <t>U3</t>
  </si>
  <si>
    <t>U4</t>
  </si>
  <si>
    <t>u1</t>
  </si>
  <si>
    <t>CD-U3</t>
  </si>
  <si>
    <t>CV-3</t>
  </si>
  <si>
    <t>3313</t>
  </si>
  <si>
    <t>NE-3</t>
  </si>
  <si>
    <t>ELR1-2</t>
  </si>
  <si>
    <t>ELR2-2</t>
  </si>
  <si>
    <t>ELR3-2</t>
  </si>
  <si>
    <t>ELR4-2</t>
  </si>
  <si>
    <t>CON-1</t>
  </si>
  <si>
    <t>CON-2</t>
  </si>
  <si>
    <t>HC3CONFIG</t>
  </si>
  <si>
    <t>2B</t>
  </si>
  <si>
    <t>1B</t>
  </si>
  <si>
    <t>Rob_Cfg_1</t>
  </si>
  <si>
    <t>CAN1</t>
  </si>
  <si>
    <t>CAN2</t>
  </si>
  <si>
    <t>CAN3</t>
  </si>
  <si>
    <t>MCM1</t>
  </si>
  <si>
    <t>MCM001</t>
  </si>
  <si>
    <t>MCM2</t>
  </si>
  <si>
    <t>MCM002</t>
  </si>
  <si>
    <t>URQ3</t>
  </si>
  <si>
    <t>URQ003</t>
  </si>
  <si>
    <t>G2</t>
  </si>
  <si>
    <t>J2</t>
  </si>
  <si>
    <t>CR-1</t>
  </si>
  <si>
    <t>BW21CONFIG</t>
  </si>
  <si>
    <t>BW22CONFIG</t>
  </si>
  <si>
    <t>AM-1</t>
  </si>
  <si>
    <t>AM-2</t>
  </si>
  <si>
    <t>AM-3</t>
  </si>
  <si>
    <t>Boiler1</t>
  </si>
  <si>
    <t>Boiler2</t>
  </si>
  <si>
    <t>Boiler3</t>
  </si>
  <si>
    <t>K-1</t>
  </si>
  <si>
    <t>K-3</t>
  </si>
  <si>
    <t>MI-1</t>
  </si>
  <si>
    <t>MI-2</t>
  </si>
  <si>
    <t>Unit 1&amp;2</t>
  </si>
  <si>
    <t>OCPP-B7</t>
  </si>
  <si>
    <t>OCPP-B8</t>
  </si>
  <si>
    <t>VAPP-B1</t>
  </si>
  <si>
    <t>VAPP-B2</t>
  </si>
  <si>
    <t>VAPP-B3</t>
  </si>
  <si>
    <t>VAPP-B4</t>
  </si>
  <si>
    <t>W1</t>
  </si>
  <si>
    <t>W2</t>
  </si>
  <si>
    <t>BW41</t>
  </si>
  <si>
    <t>BR2-Config</t>
  </si>
  <si>
    <t>PMT1</t>
  </si>
  <si>
    <t>PMT01</t>
  </si>
  <si>
    <t>PMT2</t>
  </si>
  <si>
    <t>PMT02</t>
  </si>
  <si>
    <t>PMR1</t>
  </si>
  <si>
    <t>PMR01</t>
  </si>
  <si>
    <t>PMR2</t>
  </si>
  <si>
    <t>PMR02</t>
  </si>
  <si>
    <t>14</t>
  </si>
  <si>
    <t>R.M.0014</t>
  </si>
  <si>
    <t>NC2</t>
  </si>
  <si>
    <t>1-2007-FGDIN</t>
  </si>
  <si>
    <t>2-2007-FGDIN</t>
  </si>
  <si>
    <t>1Config</t>
  </si>
  <si>
    <t>2Config</t>
  </si>
  <si>
    <t>WE-1</t>
  </si>
  <si>
    <t>PPPPB1</t>
  </si>
  <si>
    <t>PPPPB2</t>
  </si>
  <si>
    <t>OG1</t>
  </si>
  <si>
    <t>1SGA</t>
  </si>
  <si>
    <t>2SGA</t>
  </si>
  <si>
    <t>101</t>
  </si>
  <si>
    <t>Rawhide101</t>
  </si>
  <si>
    <t>BLR1</t>
  </si>
  <si>
    <t>BLR2</t>
  </si>
  <si>
    <t>COP1</t>
  </si>
  <si>
    <t>COP001</t>
  </si>
  <si>
    <t>UNIT1</t>
  </si>
  <si>
    <t>UNIT2</t>
  </si>
  <si>
    <t>UNIT3</t>
  </si>
  <si>
    <t>NS2Cfg</t>
  </si>
  <si>
    <t>1-1</t>
  </si>
  <si>
    <t>nt1</t>
  </si>
  <si>
    <t>1-2008</t>
  </si>
  <si>
    <t>A-S0003</t>
  </si>
  <si>
    <t>B01</t>
  </si>
  <si>
    <t>1C</t>
  </si>
  <si>
    <t>2C</t>
  </si>
  <si>
    <t>THEC1</t>
  </si>
  <si>
    <t>THEC2</t>
  </si>
  <si>
    <t>Gen 1</t>
  </si>
  <si>
    <t>Gen 2</t>
  </si>
  <si>
    <t>Boil 1</t>
  </si>
  <si>
    <t>Boil 2</t>
  </si>
  <si>
    <t>10771-01</t>
  </si>
  <si>
    <t>1 &amp; 2</t>
  </si>
  <si>
    <t>10771-02</t>
  </si>
  <si>
    <t>Unit 1 &amp; 2</t>
  </si>
  <si>
    <t>TES1-Conf</t>
  </si>
  <si>
    <t>TES2-Conf</t>
  </si>
  <si>
    <t>AABO1</t>
  </si>
  <si>
    <t>WYG1Cfg</t>
  </si>
  <si>
    <t>PC1</t>
  </si>
  <si>
    <t>BLR100</t>
  </si>
  <si>
    <t>TSPower</t>
  </si>
  <si>
    <t>0001</t>
  </si>
  <si>
    <t>WYG2Cfg</t>
  </si>
  <si>
    <t>phase1</t>
  </si>
  <si>
    <t>phase2</t>
  </si>
  <si>
    <t>3803</t>
  </si>
  <si>
    <t>3982</t>
  </si>
  <si>
    <t>3159</t>
  </si>
  <si>
    <t>primary_fuel</t>
  </si>
  <si>
    <t>ORIS code</t>
  </si>
  <si>
    <t>Plant Name</t>
  </si>
  <si>
    <t>physical_state</t>
  </si>
  <si>
    <t>Unit Number</t>
  </si>
  <si>
    <t>Total_Capacity_MWe</t>
  </si>
  <si>
    <t>Arsenic_Emission</t>
  </si>
  <si>
    <t>Chromium_Emission</t>
  </si>
  <si>
    <t>Nickel_Emission</t>
  </si>
  <si>
    <t>control_group_1</t>
  </si>
  <si>
    <t>control_type_1</t>
  </si>
  <si>
    <t>install_date_1</t>
  </si>
  <si>
    <t>control_group_2</t>
  </si>
  <si>
    <t>control_type_2</t>
  </si>
  <si>
    <t>install_date_2</t>
  </si>
  <si>
    <t>control_group_3</t>
  </si>
  <si>
    <t>control_type_3</t>
  </si>
  <si>
    <t>install_date_3</t>
  </si>
  <si>
    <t>control_group_4</t>
  </si>
  <si>
    <t>control_type_4</t>
  </si>
  <si>
    <t>install_date_4</t>
  </si>
  <si>
    <t>control_group_5</t>
  </si>
  <si>
    <t>control_type_5</t>
  </si>
  <si>
    <t>install_date_5</t>
  </si>
  <si>
    <t>control_group_6</t>
  </si>
  <si>
    <t>control_type_6</t>
  </si>
  <si>
    <t>install_date_6</t>
  </si>
  <si>
    <t>control_group_7</t>
  </si>
  <si>
    <t>control_type_7</t>
  </si>
  <si>
    <t>install_date_7</t>
  </si>
  <si>
    <t>control_group_8</t>
  </si>
  <si>
    <t>control_type_8</t>
  </si>
  <si>
    <t>install_date_8</t>
  </si>
  <si>
    <t>control_group_9</t>
  </si>
  <si>
    <t>control_type_9</t>
  </si>
  <si>
    <t>install_date_9</t>
  </si>
  <si>
    <t>control_group_10</t>
  </si>
  <si>
    <t>control_type_10</t>
  </si>
  <si>
    <t>install_date_10</t>
  </si>
  <si>
    <t>control_group_11</t>
  </si>
  <si>
    <t>control_type_11</t>
  </si>
  <si>
    <t>install_date_11</t>
  </si>
  <si>
    <t>control_group_12</t>
  </si>
  <si>
    <t>control_type_12</t>
  </si>
  <si>
    <t>install_date_12</t>
  </si>
  <si>
    <t>coal</t>
  </si>
  <si>
    <t>FL</t>
  </si>
  <si>
    <t>Conventional Boiler</t>
  </si>
  <si>
    <t>NOx control</t>
  </si>
  <si>
    <t>Selective Catalytic Reduction</t>
  </si>
  <si>
    <t>SO2 control</t>
  </si>
  <si>
    <t>PM control</t>
  </si>
  <si>
    <t>Fabric Filter, pulse</t>
  </si>
  <si>
    <t>Chambers Cogeneration LP</t>
  </si>
  <si>
    <t>NJ</t>
  </si>
  <si>
    <t>Fabric Filter, reverse air</t>
  </si>
  <si>
    <t>Dunkirk Generating Plant</t>
  </si>
  <si>
    <t>NY</t>
  </si>
  <si>
    <t>Selective Noncatalytic Reduction</t>
  </si>
  <si>
    <t>Other control</t>
  </si>
  <si>
    <t>Dry sorbent injection</t>
  </si>
  <si>
    <t>Sheldon Station</t>
  </si>
  <si>
    <t>NE</t>
  </si>
  <si>
    <t>Martin Drake</t>
  </si>
  <si>
    <t>CO</t>
  </si>
  <si>
    <t>Salem Harbor</t>
  </si>
  <si>
    <t>MA</t>
  </si>
  <si>
    <t>Electrostatic precipitator, cold side, w/o flue gas conditioning</t>
  </si>
  <si>
    <t>Springerville</t>
  </si>
  <si>
    <t>AZ</t>
  </si>
  <si>
    <t>Logan Generating Plant</t>
  </si>
  <si>
    <t>TX</t>
  </si>
  <si>
    <t>Activated carbon injection</t>
  </si>
  <si>
    <t>Gerald Gentleman</t>
  </si>
  <si>
    <t>PSEG Mercer Generating Station</t>
  </si>
  <si>
    <t>Bituminous</t>
  </si>
  <si>
    <t>Electrostatic precipitator, cold side, w/ flue gas conditioning</t>
  </si>
  <si>
    <t>Bridgeport Station</t>
  </si>
  <si>
    <t>CT</t>
  </si>
  <si>
    <t>BHSEMU3OS3-#2</t>
  </si>
  <si>
    <t>Wygen 1</t>
  </si>
  <si>
    <t>WY</t>
  </si>
  <si>
    <t>Neil Simpson II</t>
  </si>
  <si>
    <t>Hawthorn</t>
  </si>
  <si>
    <t>MO</t>
  </si>
  <si>
    <t>Comanche</t>
  </si>
  <si>
    <t>IGCC</t>
  </si>
  <si>
    <t>Vermilion</t>
  </si>
  <si>
    <t>San Juan</t>
  </si>
  <si>
    <t>NM</t>
  </si>
  <si>
    <t>South Oak Creek</t>
  </si>
  <si>
    <t>WI</t>
  </si>
  <si>
    <t>TransAlta Centralia Generation</t>
  </si>
  <si>
    <t>WA</t>
  </si>
  <si>
    <t>Electrostatic precipitator, hot side, w/o flue gas conditioning</t>
  </si>
  <si>
    <t>James H. Miller Jr.</t>
  </si>
  <si>
    <t>AL</t>
  </si>
  <si>
    <t>J T Deely</t>
  </si>
  <si>
    <t>Reid Gardner</t>
  </si>
  <si>
    <t>NV</t>
  </si>
  <si>
    <t>Roxboro Steam Electric Plant</t>
  </si>
  <si>
    <t>NC</t>
  </si>
  <si>
    <t>Weston</t>
  </si>
  <si>
    <t>Rawhide</t>
  </si>
  <si>
    <t>James River Cogeneration Co</t>
  </si>
  <si>
    <t>VA</t>
  </si>
  <si>
    <t>Valley</t>
  </si>
  <si>
    <t>Clover</t>
  </si>
  <si>
    <t>J K Spruce</t>
  </si>
  <si>
    <t>Cholla</t>
  </si>
  <si>
    <t>Asheville Steam Electric Plant</t>
  </si>
  <si>
    <t>Harding Street</t>
  </si>
  <si>
    <t>IN</t>
  </si>
  <si>
    <t>Crist</t>
  </si>
  <si>
    <t>Electrostatic precipitator, hot side, w/ flue gas conditioning</t>
  </si>
  <si>
    <t>Hammond</t>
  </si>
  <si>
    <t>GA</t>
  </si>
  <si>
    <t>Duck Creek</t>
  </si>
  <si>
    <t>IL</t>
  </si>
  <si>
    <t>Sioux</t>
  </si>
  <si>
    <t>Walter Scott Jr. Energy Center</t>
  </si>
  <si>
    <t>IA</t>
  </si>
  <si>
    <t>Cope</t>
  </si>
  <si>
    <t>SC</t>
  </si>
  <si>
    <t>H L Spurlock Station</t>
  </si>
  <si>
    <t>KY</t>
  </si>
  <si>
    <t>Wet electrostatic precipitator</t>
  </si>
  <si>
    <t>Big Stone</t>
  </si>
  <si>
    <t>SD</t>
  </si>
  <si>
    <t>Gibson</t>
  </si>
  <si>
    <t>Other (specify): Soda Ash Injection for SO3 mitigation</t>
  </si>
  <si>
    <t>Hayden</t>
  </si>
  <si>
    <t>PA</t>
  </si>
  <si>
    <t>Scholz</t>
  </si>
  <si>
    <t>G G Allen</t>
  </si>
  <si>
    <t>3-2009-FGDIN</t>
  </si>
  <si>
    <t>4-2009-FGDIN</t>
  </si>
  <si>
    <t>Craig</t>
  </si>
  <si>
    <t>Whelan Energy Center Unit 1 (WEC1)</t>
  </si>
  <si>
    <t>Pulliam</t>
  </si>
  <si>
    <t>McMeekin</t>
  </si>
  <si>
    <t>Louisa</t>
  </si>
  <si>
    <t>La Cygne</t>
  </si>
  <si>
    <t>KS</t>
  </si>
  <si>
    <t>Taconite Harbor Energy Center</t>
  </si>
  <si>
    <t>MN</t>
  </si>
  <si>
    <t>Eastlake</t>
  </si>
  <si>
    <t>OH</t>
  </si>
  <si>
    <t>Lawrence Energy Center</t>
  </si>
  <si>
    <t>TS Power Plant</t>
  </si>
  <si>
    <t>Hennepin Power Station</t>
  </si>
  <si>
    <t>Tanners Creek</t>
  </si>
  <si>
    <t>Oak Grove</t>
  </si>
  <si>
    <t>Spruance Genco, LLC</t>
  </si>
  <si>
    <t>East Bend Station</t>
  </si>
  <si>
    <t>WV</t>
  </si>
  <si>
    <t>Newton</t>
  </si>
  <si>
    <t>Other (specify): Flue gas conditioning</t>
  </si>
  <si>
    <t>Sibley</t>
  </si>
  <si>
    <t>Southampton Power Station</t>
  </si>
  <si>
    <t>Multiple cyclone</t>
  </si>
  <si>
    <t>Welsh</t>
  </si>
  <si>
    <t>W H Zimmer</t>
  </si>
  <si>
    <t>Other (specify): Magnesium Hydroxide Injection</t>
  </si>
  <si>
    <t>Nebraska City</t>
  </si>
  <si>
    <t>Eagle Valley</t>
  </si>
  <si>
    <t>Albright Power Station</t>
  </si>
  <si>
    <t>MD</t>
  </si>
  <si>
    <t>PPL Montour</t>
  </si>
  <si>
    <t>Birchwood Power Facility</t>
  </si>
  <si>
    <t>Consumers Energy - J.H. Campbell</t>
  </si>
  <si>
    <t>MI</t>
  </si>
  <si>
    <t>Cane Run</t>
  </si>
  <si>
    <t>RS Nelson</t>
  </si>
  <si>
    <t>LA</t>
  </si>
  <si>
    <t>Colbert</t>
  </si>
  <si>
    <t>Cardinal</t>
  </si>
  <si>
    <t>Eddystone Generating Station</t>
  </si>
  <si>
    <t>PM scrubber - Venturi</t>
  </si>
  <si>
    <t>Hardin Generator Project</t>
  </si>
  <si>
    <t>MT</t>
  </si>
  <si>
    <t>Dale Station</t>
  </si>
  <si>
    <t>Shawville</t>
  </si>
  <si>
    <t>SHAW3-1</t>
  </si>
  <si>
    <t>SHAW4-1</t>
  </si>
  <si>
    <t>Canadys Steam</t>
  </si>
  <si>
    <t>Elmer Smith Station</t>
  </si>
  <si>
    <t>Unit002</t>
  </si>
  <si>
    <t>R.M. Schahfer</t>
  </si>
  <si>
    <t>James River Power Station</t>
  </si>
  <si>
    <t>Elrama Power Plant</t>
  </si>
  <si>
    <t>Roanoke Valley II</t>
  </si>
  <si>
    <t>Richard Gorsuch</t>
  </si>
  <si>
    <t>Hopewell</t>
  </si>
  <si>
    <t>Colstrip</t>
  </si>
  <si>
    <t>Joppa Steam</t>
  </si>
  <si>
    <t>State Line</t>
  </si>
  <si>
    <t>PPL Brunner Island</t>
  </si>
  <si>
    <t>Cape Fear Steam Electric Plant</t>
  </si>
  <si>
    <t>Quindaro</t>
  </si>
  <si>
    <t>Riverbend</t>
  </si>
  <si>
    <t>Will County</t>
  </si>
  <si>
    <t>Roanoke Valley I</t>
  </si>
  <si>
    <t>Meredosia</t>
  </si>
  <si>
    <t>Hatfield's Ferry Power Station</t>
  </si>
  <si>
    <t>Other (specify): Flue Gas Desulferization</t>
  </si>
  <si>
    <t>Merrimack Station</t>
  </si>
  <si>
    <t>NH</t>
  </si>
  <si>
    <t>Gallatin</t>
  </si>
  <si>
    <t>TN</t>
  </si>
  <si>
    <t>W.H. Weatherspoon Plant</t>
  </si>
  <si>
    <t>HB Robinson / Darlington Electric Power Plant</t>
  </si>
  <si>
    <t>Fabric Filter, shake and deflate</t>
  </si>
  <si>
    <t>R D Green</t>
  </si>
  <si>
    <t>Monticello</t>
  </si>
  <si>
    <t>Waukegan</t>
  </si>
  <si>
    <t>Clinch River</t>
  </si>
  <si>
    <t>Joliet 9</t>
  </si>
  <si>
    <t>Fair Station</t>
  </si>
  <si>
    <t>Other (specify): Flue gas conditioning for opacity control</t>
  </si>
  <si>
    <t>Hoot Lake</t>
  </si>
  <si>
    <t>Michigan City</t>
  </si>
  <si>
    <t>Wabash River</t>
  </si>
  <si>
    <t>Lake Road</t>
  </si>
  <si>
    <t>Urquhart</t>
  </si>
  <si>
    <t>Crystal River Power Plant</t>
  </si>
  <si>
    <t>A. B. Brown Generating Station</t>
  </si>
  <si>
    <t>Cross</t>
  </si>
  <si>
    <t>Marion Generating Station</t>
  </si>
  <si>
    <t>Mecklenburg Power Station</t>
  </si>
  <si>
    <t>Muscatine #1</t>
  </si>
  <si>
    <t>Silver Bay Power</t>
  </si>
  <si>
    <t>Wygen 2</t>
  </si>
  <si>
    <t>Pleasant Prairie</t>
  </si>
  <si>
    <t>Bowen</t>
  </si>
  <si>
    <t>Healy</t>
  </si>
  <si>
    <t>AES Petersburg</t>
  </si>
  <si>
    <t>2bs</t>
  </si>
  <si>
    <t>Yates</t>
  </si>
  <si>
    <t>Ghent</t>
  </si>
  <si>
    <t>John E. Amos</t>
  </si>
  <si>
    <t>Cherokee</t>
  </si>
  <si>
    <t>Valmont</t>
  </si>
  <si>
    <t>Wansley</t>
  </si>
  <si>
    <t>HMP&amp;L Station Two Henderson</t>
  </si>
  <si>
    <t>Marshall</t>
  </si>
  <si>
    <t>Mt. Storm</t>
  </si>
  <si>
    <t>Conemaugh</t>
  </si>
  <si>
    <t>Cogentrix Virginia Leasing Corporation</t>
  </si>
  <si>
    <t>AES Cayuga, LLC</t>
  </si>
  <si>
    <t>Homer City Station</t>
  </si>
  <si>
    <t>Bailly</t>
  </si>
  <si>
    <t>Belews Creek Steam Station</t>
  </si>
  <si>
    <t>Harrison Power Station</t>
  </si>
  <si>
    <t>Coffeen</t>
  </si>
  <si>
    <t>Whitewater Valley</t>
  </si>
  <si>
    <t>Mitchell</t>
  </si>
  <si>
    <t>F. B. Culley</t>
  </si>
  <si>
    <t>Danskammer Generating Station</t>
  </si>
  <si>
    <t>Edgecombe Genco, LLC</t>
  </si>
  <si>
    <t>Havana</t>
  </si>
  <si>
    <t>54081</t>
  </si>
  <si>
    <t>plant_name</t>
  </si>
  <si>
    <t>oil</t>
  </si>
  <si>
    <t xml:space="preserve">coal   </t>
  </si>
  <si>
    <t>coal-gas</t>
  </si>
  <si>
    <t>formald</t>
  </si>
  <si>
    <t>hex chrom</t>
  </si>
  <si>
    <t>arsenic</t>
  </si>
  <si>
    <t>nickel</t>
  </si>
  <si>
    <t>submittal_id</t>
  </si>
  <si>
    <t>Chlorine</t>
  </si>
  <si>
    <t>Formaldehyde</t>
  </si>
  <si>
    <t>SEWU1E1PT1OS0</t>
  </si>
  <si>
    <t>SEWU3E3PT3OS0</t>
  </si>
  <si>
    <t>SEWU4E4PT4OS0</t>
  </si>
  <si>
    <t>4, 5</t>
  </si>
  <si>
    <t>facility_name</t>
  </si>
  <si>
    <t>Q_Boilers_Configs.configuration_id</t>
  </si>
  <si>
    <t>concatenated</t>
  </si>
  <si>
    <t>B. L. England Station</t>
  </si>
  <si>
    <t>AES Beaver Valley</t>
  </si>
  <si>
    <t>Colstrip Plant</t>
  </si>
  <si>
    <t>Wabash River Station</t>
  </si>
  <si>
    <t>Fayette Power Project</t>
  </si>
  <si>
    <t>URQUHART</t>
  </si>
  <si>
    <t>ENTERGY LA, R. S. NELSON</t>
  </si>
  <si>
    <t>Santee Cooper-Cross</t>
  </si>
  <si>
    <t>BIRCHWOOD</t>
  </si>
  <si>
    <t>Allen Steam Station</t>
  </si>
  <si>
    <t>Elrama</t>
  </si>
  <si>
    <t>Dale</t>
  </si>
  <si>
    <t>Bonanza Power Plant</t>
  </si>
  <si>
    <t>Santee Cooper - Cross</t>
  </si>
  <si>
    <t>Springerville Generating Station</t>
  </si>
  <si>
    <t>Indiantown Cogeneration</t>
  </si>
  <si>
    <t>GRDA</t>
  </si>
  <si>
    <t>Group Average (Coal)</t>
  </si>
  <si>
    <t>Group Count</t>
  </si>
  <si>
    <t>AES Harding Street</t>
  </si>
  <si>
    <t>IP&amp;L Eagle Valley Generating Station</t>
  </si>
  <si>
    <t>Gerald Andrus</t>
  </si>
  <si>
    <t>Kahe Power Plant (KPP)</t>
  </si>
  <si>
    <t>Waiau Power Plant (WWP)</t>
  </si>
  <si>
    <t>BAXTER WILSON</t>
  </si>
  <si>
    <t>Cromby Generating Station</t>
  </si>
  <si>
    <t>ASTORIA</t>
  </si>
  <si>
    <t>Astoria Generating Station</t>
  </si>
  <si>
    <t>Honolulu Power Plant (HPP)</t>
  </si>
  <si>
    <t>Waiau Power Plant (WPP)</t>
  </si>
  <si>
    <t>Port Everglades</t>
  </si>
  <si>
    <t>Turkey Point</t>
  </si>
  <si>
    <t>William F Wyman</t>
  </si>
  <si>
    <t>Manatee</t>
  </si>
  <si>
    <t>Martin</t>
  </si>
  <si>
    <t>Group Average (Oil)</t>
  </si>
  <si>
    <t>7504&amp;NS2Cfg</t>
  </si>
  <si>
    <t/>
  </si>
  <si>
    <t>Prairie Creek</t>
  </si>
  <si>
    <t>1073&amp;Unit 4</t>
  </si>
  <si>
    <t>1385&amp;03</t>
  </si>
  <si>
    <t>47&amp;4</t>
  </si>
  <si>
    <t>47&amp;3</t>
  </si>
  <si>
    <t>Widows Creek</t>
  </si>
  <si>
    <t>50&amp;2</t>
  </si>
  <si>
    <t>60&amp;1</t>
  </si>
  <si>
    <t>628&amp;CryR_Cfg_1</t>
  </si>
  <si>
    <t>642&amp;Unit 1</t>
  </si>
  <si>
    <t>642&amp;Unit 2</t>
  </si>
  <si>
    <t>988&amp;TC-4</t>
  </si>
  <si>
    <t>991&amp;6</t>
  </si>
  <si>
    <t>1010&amp;6</t>
  </si>
  <si>
    <t>1010&amp;4</t>
  </si>
  <si>
    <t>1167&amp;8</t>
  </si>
  <si>
    <t>1241&amp;2</t>
  </si>
  <si>
    <t>1250&amp;3</t>
  </si>
  <si>
    <t>Tecumseh Energy Center</t>
  </si>
  <si>
    <t>1252&amp;9</t>
  </si>
  <si>
    <t>1295&amp;Unit 2</t>
  </si>
  <si>
    <t>1710&amp;JHC1-Conf</t>
  </si>
  <si>
    <t>1943&amp;2</t>
  </si>
  <si>
    <t>2098&amp;6</t>
  </si>
  <si>
    <t>2161&amp;Unit_4_JRPS</t>
  </si>
  <si>
    <t>2480&amp;3</t>
  </si>
  <si>
    <t>2480&amp;4</t>
  </si>
  <si>
    <t>Walter C Beckjord</t>
  </si>
  <si>
    <t>2830&amp;5</t>
  </si>
  <si>
    <t>2837&amp;Unit 1</t>
  </si>
  <si>
    <t>2840&amp;CV-3</t>
  </si>
  <si>
    <t>Northeastern</t>
  </si>
  <si>
    <t>2963&amp;NE-3</t>
  </si>
  <si>
    <t>3251&amp;Rob_Cfg_1</t>
  </si>
  <si>
    <t>3403&amp;2</t>
  </si>
  <si>
    <t>3942&amp;Unit_1</t>
  </si>
  <si>
    <t>3942&amp;Unit_2</t>
  </si>
  <si>
    <t>Kammer</t>
  </si>
  <si>
    <t>3947&amp;K-1</t>
  </si>
  <si>
    <t>3947&amp;K-3</t>
  </si>
  <si>
    <t>4041&amp;OCPP-B8</t>
  </si>
  <si>
    <t>4041&amp;OCPP-B7</t>
  </si>
  <si>
    <t>Dave Johnston Plant</t>
  </si>
  <si>
    <t>4158&amp;BW41</t>
  </si>
  <si>
    <t>Belle River</t>
  </si>
  <si>
    <t>6034&amp;BR2-Config</t>
  </si>
  <si>
    <t>3295&amp;URQ003</t>
  </si>
  <si>
    <t>1393&amp;001</t>
  </si>
  <si>
    <t>1218&amp;U2</t>
  </si>
  <si>
    <t>Milton R. Young Station</t>
  </si>
  <si>
    <t>2823&amp;1</t>
  </si>
  <si>
    <t>2161&amp;Unit_5_JRPS</t>
  </si>
  <si>
    <t>2716&amp;Wea_Cfg_1</t>
  </si>
  <si>
    <t>Stanton</t>
  </si>
  <si>
    <t>2824&amp;u1</t>
  </si>
  <si>
    <t>3131&amp;SHAW3-1</t>
  </si>
  <si>
    <t>3131&amp;SHAW4-1</t>
  </si>
  <si>
    <t>994&amp;2bs</t>
  </si>
  <si>
    <t>997&amp;12</t>
  </si>
  <si>
    <t>2094&amp;3</t>
  </si>
  <si>
    <t>3935&amp;AM-1</t>
  </si>
  <si>
    <t>6085&amp;R.M.0014</t>
  </si>
  <si>
    <t>3944&amp;Boiler1</t>
  </si>
  <si>
    <t>3944&amp;Boiler2</t>
  </si>
  <si>
    <t>3944&amp;Boiler3</t>
  </si>
  <si>
    <t>3775&amp;CR-1</t>
  </si>
  <si>
    <t>990&amp;60s</t>
  </si>
  <si>
    <t>1626&amp;Unit 1</t>
  </si>
  <si>
    <t>2094&amp;1</t>
  </si>
  <si>
    <t>2094&amp;2</t>
  </si>
  <si>
    <t>2708&amp;Cap_Cfg_5b</t>
  </si>
  <si>
    <t>2837&amp;Unit 3</t>
  </si>
  <si>
    <t>Group Average (Coal, ESP-cold side)</t>
  </si>
  <si>
    <t>Group Count (Coal, ESP-cold side)</t>
  </si>
  <si>
    <t>981&amp;Unit 3</t>
  </si>
  <si>
    <t>2277&amp;U1</t>
  </si>
  <si>
    <t>2277&amp;U2</t>
  </si>
  <si>
    <t>4042&amp;VAPP-B2</t>
  </si>
  <si>
    <t>4042&amp;VAPP-B3</t>
  </si>
  <si>
    <t>4042&amp;VAPP-B4</t>
  </si>
  <si>
    <t>4042&amp;VAPP-B1</t>
  </si>
  <si>
    <t>6098&amp;001</t>
  </si>
  <si>
    <t>6288&amp;1</t>
  </si>
  <si>
    <t>492&amp;Unit 5 - Coal</t>
  </si>
  <si>
    <t>492&amp;Unit 7 - Coal</t>
  </si>
  <si>
    <t>6077&amp;U2</t>
  </si>
  <si>
    <t>6077&amp;U1</t>
  </si>
  <si>
    <t>6181&amp;1</t>
  </si>
  <si>
    <t>6181&amp;2</t>
  </si>
  <si>
    <t>Ray D Nixon</t>
  </si>
  <si>
    <t>8219&amp;Unit 1</t>
  </si>
  <si>
    <t>10849&amp;GEN1</t>
  </si>
  <si>
    <t>10849&amp;GEN2</t>
  </si>
  <si>
    <t>3280&amp;CAN003</t>
  </si>
  <si>
    <t>3287&amp;MCM001</t>
  </si>
  <si>
    <t>3287&amp;MCM002</t>
  </si>
  <si>
    <t>Group Average (Coal, Baghouse/Fabric Filter)</t>
  </si>
  <si>
    <t>Group Count (Coal, Baghouse/Fabric Filter)</t>
  </si>
  <si>
    <t>2324&amp;1</t>
  </si>
  <si>
    <t>3098&amp;ELR1-2</t>
  </si>
  <si>
    <t>3098&amp;ELR2-2</t>
  </si>
  <si>
    <t>3098&amp;ELR3-2</t>
  </si>
  <si>
    <t>3098&amp;ELR4-2</t>
  </si>
  <si>
    <t>Group Average (Cromby Unit 1)</t>
  </si>
  <si>
    <t>Group Count (Cromby Unit 1)</t>
  </si>
  <si>
    <t>708&amp;Unit 1</t>
  </si>
  <si>
    <t>708&amp;Unit 2</t>
  </si>
  <si>
    <t>708&amp;Unit 3</t>
  </si>
  <si>
    <t>994&amp;1s</t>
  </si>
  <si>
    <t>3118&amp;CON-2</t>
  </si>
  <si>
    <t>3118&amp;CON-1</t>
  </si>
  <si>
    <t>2535&amp;Unit_2</t>
  </si>
  <si>
    <t>6041&amp;Unit 01</t>
  </si>
  <si>
    <t>3149&amp;U1</t>
  </si>
  <si>
    <t>3149&amp;U2</t>
  </si>
  <si>
    <t>728&amp;Y1BR</t>
  </si>
  <si>
    <t>1363&amp;CR4</t>
  </si>
  <si>
    <t>1363&amp;CR5</t>
  </si>
  <si>
    <t>6639&amp;2</t>
  </si>
  <si>
    <t>3140&amp;U2</t>
  </si>
  <si>
    <t>1012&amp;Config2</t>
  </si>
  <si>
    <t>6021&amp;C1</t>
  </si>
  <si>
    <t>6021&amp;C2</t>
  </si>
  <si>
    <t>3140&amp;U1</t>
  </si>
  <si>
    <t>Intermountain Power Project</t>
  </si>
  <si>
    <t>6481&amp;U1</t>
  </si>
  <si>
    <t>6481&amp;U2</t>
  </si>
  <si>
    <t>7097&amp;1</t>
  </si>
  <si>
    <t>7213&amp;Unit 1</t>
  </si>
  <si>
    <t>10774&amp;Unit 1 &amp; 2</t>
  </si>
  <si>
    <t>113&amp;003</t>
  </si>
  <si>
    <t>113&amp;004</t>
  </si>
  <si>
    <t>2107&amp;002</t>
  </si>
  <si>
    <t>703&amp;Unit 2</t>
  </si>
  <si>
    <t>861&amp;001</t>
  </si>
  <si>
    <t>703&amp;Unit 3</t>
  </si>
  <si>
    <t>703&amp;Unit 4</t>
  </si>
  <si>
    <t>708&amp;Unit 4</t>
  </si>
  <si>
    <t>990&amp;70ss</t>
  </si>
  <si>
    <t>2727&amp;U3</t>
  </si>
  <si>
    <t>3122&amp;HC3CONFIG</t>
  </si>
  <si>
    <t>6052&amp;Unit 1</t>
  </si>
  <si>
    <t>6052&amp;Unit 2</t>
  </si>
  <si>
    <t>8042&amp;1-2008</t>
  </si>
  <si>
    <t>2535&amp;Unit_1</t>
  </si>
  <si>
    <t>6137&amp;2Config</t>
  </si>
  <si>
    <t>628&amp;CryR_Cfg_5c</t>
  </si>
  <si>
    <t>2706&amp;Ash_Cfg_1d</t>
  </si>
  <si>
    <t>2706&amp;Ash_Cfg_2</t>
  </si>
  <si>
    <t>2712&amp;Rox_Cfg_2c</t>
  </si>
  <si>
    <t>2712&amp;Rox_Cfg_1b</t>
  </si>
  <si>
    <t>995&amp;8</t>
  </si>
  <si>
    <t>995&amp;7</t>
  </si>
  <si>
    <t>130&amp;C3</t>
  </si>
  <si>
    <t>130&amp;C4</t>
  </si>
  <si>
    <t>130&amp;C1</t>
  </si>
  <si>
    <t>641&amp;Unit 7</t>
  </si>
  <si>
    <t>1374&amp;Unit001</t>
  </si>
  <si>
    <t>3935&amp;AM-3</t>
  </si>
  <si>
    <t>3935&amp;AM-2</t>
  </si>
  <si>
    <t>3954&amp;Unit 3</t>
  </si>
  <si>
    <t>6002&amp;Unit 3</t>
  </si>
  <si>
    <t>6002&amp;Unit 4</t>
  </si>
  <si>
    <t>6170&amp;PPPPB2</t>
  </si>
  <si>
    <t>6170&amp;PPPPB1</t>
  </si>
  <si>
    <t>Winyah</t>
  </si>
  <si>
    <t>6249&amp;W2</t>
  </si>
  <si>
    <t>6249&amp;W1</t>
  </si>
  <si>
    <t>1382&amp;1</t>
  </si>
  <si>
    <t>1382&amp;2</t>
  </si>
  <si>
    <t>3948&amp;MI-1</t>
  </si>
  <si>
    <t>3948&amp;MI-2</t>
  </si>
  <si>
    <t>6137&amp;1Config</t>
  </si>
  <si>
    <t>1012&amp;Config3</t>
  </si>
  <si>
    <t>6016&amp;001</t>
  </si>
  <si>
    <t>7210&amp;COP001</t>
  </si>
  <si>
    <t>976&amp;4</t>
  </si>
  <si>
    <t>3954&amp;Unit 1&amp;2</t>
  </si>
  <si>
    <t>2079&amp;5A</t>
  </si>
  <si>
    <t>8223&amp;4</t>
  </si>
  <si>
    <t>8223&amp;3</t>
  </si>
  <si>
    <t>INDIANTOWN COGENERATION L.P.</t>
  </si>
  <si>
    <t>50976&amp;001</t>
  </si>
  <si>
    <t>55479&amp;WYG1Cfg</t>
  </si>
  <si>
    <t>56319&amp;WYG2Cfg</t>
  </si>
  <si>
    <t>10043&amp;Unit1</t>
  </si>
  <si>
    <t>10566&amp;Boil 1</t>
  </si>
  <si>
    <t>10566&amp;Boil 2</t>
  </si>
  <si>
    <t>54304&amp;1A</t>
  </si>
  <si>
    <t>2718&amp;5-2009</t>
  </si>
  <si>
    <t>2718&amp;3-2009-FGDIN</t>
  </si>
  <si>
    <t>2718&amp;4-2009-FGDIN</t>
  </si>
  <si>
    <t>2727&amp;U12007</t>
  </si>
  <si>
    <t>2727&amp;U22007</t>
  </si>
  <si>
    <t>2727&amp;U4</t>
  </si>
  <si>
    <t>641&amp;Unit 6</t>
  </si>
  <si>
    <t>1374&amp;Unit002</t>
  </si>
  <si>
    <t>2718&amp;1-2009</t>
  </si>
  <si>
    <t>2718&amp;2-2009</t>
  </si>
  <si>
    <t>7213&amp;Unit 2</t>
  </si>
  <si>
    <t>3179&amp;003</t>
  </si>
  <si>
    <t>1040&amp;002</t>
  </si>
  <si>
    <t>10771&amp;1 &amp; 2</t>
  </si>
  <si>
    <t>54755&amp;Boiler 2</t>
  </si>
  <si>
    <t>TES Filer City Station</t>
  </si>
  <si>
    <t>50835&amp;TES1-Conf</t>
  </si>
  <si>
    <t>50835&amp;TES2-Conf</t>
  </si>
  <si>
    <t>469&amp;Unit 4</t>
  </si>
  <si>
    <t>469&amp;Unit 3</t>
  </si>
  <si>
    <t>477&amp;Unit 5</t>
  </si>
  <si>
    <t>525&amp;Unit 2</t>
  </si>
  <si>
    <t>525&amp;Unit 1</t>
  </si>
  <si>
    <t>6761&amp;Rawhide101</t>
  </si>
  <si>
    <t>54035&amp;Boiler 1</t>
  </si>
  <si>
    <t>52007&amp;Unit 1 &amp; 2</t>
  </si>
  <si>
    <t>54081&amp;GEN1</t>
  </si>
  <si>
    <t>54081&amp;GEN2</t>
  </si>
  <si>
    <t>54081&amp;GEN3</t>
  </si>
  <si>
    <t>54081&amp;GEN4</t>
  </si>
  <si>
    <t>10384&amp;Gen 1</t>
  </si>
  <si>
    <t>10384&amp;Gen 2</t>
  </si>
  <si>
    <t>10071&amp;GEN1</t>
  </si>
  <si>
    <t>10071&amp;GEN2</t>
  </si>
  <si>
    <t>10377&amp;UNIT1</t>
  </si>
  <si>
    <t>10377&amp;UNIT2</t>
  </si>
  <si>
    <t>Fabric Filter, unspecified</t>
  </si>
  <si>
    <t>Electrostatic precipitator, unspecified</t>
  </si>
  <si>
    <t>Electrostatic precipitator, cold side, unspecified</t>
  </si>
  <si>
    <t>12-ACI,FF</t>
  </si>
  <si>
    <t>Wet FGD - Venturi Type</t>
  </si>
  <si>
    <t>11-ACI,Wet</t>
  </si>
  <si>
    <t>Wet FGD - Spray Type</t>
  </si>
  <si>
    <t>Wet FGD - Unspecified</t>
  </si>
  <si>
    <t>Other (specify): lime injection</t>
  </si>
  <si>
    <t>Electrostatic precipitator, hot side, unspecified</t>
  </si>
  <si>
    <t>Brandon Shores</t>
  </si>
  <si>
    <t>10-ACI, FF, Wet</t>
  </si>
  <si>
    <t>Dry FGD - Spray Dryer</t>
  </si>
  <si>
    <t>Other (specify): Flue Gas Desulfurization, dry</t>
  </si>
  <si>
    <t>Dry FGD - Circulating Dry Scrubber</t>
  </si>
  <si>
    <t>9-ACI, Dry, FF</t>
  </si>
  <si>
    <t>8-ACI, ESP</t>
  </si>
  <si>
    <t>7-Dry, ESP</t>
  </si>
  <si>
    <t>6-DSI, ESP</t>
  </si>
  <si>
    <t>Wet FGD - Packed Type</t>
  </si>
  <si>
    <t>Dallman</t>
  </si>
  <si>
    <t>Wet FGD - Tray Type</t>
  </si>
  <si>
    <t>5-FF,Wet</t>
  </si>
  <si>
    <t>Wet FGD - Spray/Tray Type</t>
  </si>
  <si>
    <t>Stanton Energy Center</t>
  </si>
  <si>
    <t>4-ESP, Wet</t>
  </si>
  <si>
    <t>Dry FGD - Unspecified</t>
  </si>
  <si>
    <t>3-Dry, FF</t>
  </si>
  <si>
    <t>2-FF</t>
  </si>
  <si>
    <t>Erickson Station</t>
  </si>
  <si>
    <t>1-ESP</t>
  </si>
  <si>
    <t>Control_Scheme</t>
  </si>
  <si>
    <t>Total_max_heat_input</t>
  </si>
  <si>
    <t>Control Group</t>
  </si>
  <si>
    <t>Bin Number</t>
  </si>
  <si>
    <t>Fuel Type</t>
  </si>
  <si>
    <t>Boiler Type</t>
  </si>
  <si>
    <t>Control Scheme</t>
  </si>
  <si>
    <t>Acid Gases</t>
  </si>
  <si>
    <t xml:space="preserve"> Conventional</t>
  </si>
  <si>
    <t xml:space="preserve"> Wet FGD</t>
  </si>
  <si>
    <t xml:space="preserve"> Dry FGD</t>
  </si>
  <si>
    <t xml:space="preserve"> Sorbent/Carbon Injection</t>
  </si>
  <si>
    <t xml:space="preserve"> No Acid Gas Control</t>
  </si>
  <si>
    <t xml:space="preserve"> Fluidized Bed</t>
  </si>
  <si>
    <t>Coal Refuse</t>
  </si>
  <si>
    <t>Lignite</t>
  </si>
  <si>
    <t>Subbituminous</t>
  </si>
  <si>
    <t xml:space="preserve"> PM Scrubber</t>
  </si>
  <si>
    <t>No. 2 Fuel Oil</t>
  </si>
  <si>
    <t>No. 6 Fuel Oil</t>
  </si>
  <si>
    <t>Petroleum Coke</t>
  </si>
  <si>
    <t xml:space="preserve"> Activated Carbon Injection</t>
  </si>
  <si>
    <t xml:space="preserve"> Dry FGD + Fabric Filter</t>
  </si>
  <si>
    <t xml:space="preserve"> Fabric Filter + Wet FGD</t>
  </si>
  <si>
    <t xml:space="preserve"> Fabric Filter</t>
  </si>
  <si>
    <t xml:space="preserve"> ESP + Wet FGD</t>
  </si>
  <si>
    <t xml:space="preserve"> Cold-side ESP</t>
  </si>
  <si>
    <t xml:space="preserve"> No Mercury Control (includes hot-side ESP's)</t>
  </si>
  <si>
    <t>LIgnite</t>
  </si>
  <si>
    <t xml:space="preserve"> No Mercury Control</t>
  </si>
  <si>
    <t xml:space="preserve"> Cold-Side ESP</t>
  </si>
  <si>
    <t>PM/Metals</t>
  </si>
  <si>
    <t xml:space="preserve"> ESP</t>
  </si>
  <si>
    <t xml:space="preserve"> Wet FGD/PM Scrubber</t>
  </si>
  <si>
    <t xml:space="preserve"> No PM Control</t>
  </si>
  <si>
    <t xml:space="preserve"> No PM Control (includes multiclones)</t>
  </si>
  <si>
    <t>Petroleum coke</t>
  </si>
  <si>
    <t xml:space="preserve"> ESP + Wet FGD + Wet ESP</t>
  </si>
  <si>
    <t>Description</t>
  </si>
  <si>
    <t>concatenate</t>
  </si>
  <si>
    <t>Norwalk - Norwalk Power LLC</t>
  </si>
  <si>
    <t>548&amp;2</t>
  </si>
  <si>
    <t>Montville Station</t>
  </si>
  <si>
    <t>546&amp;5</t>
  </si>
  <si>
    <t>West Springfield</t>
  </si>
  <si>
    <t>1642&amp;Unit 3</t>
  </si>
  <si>
    <t>2480&amp;1</t>
  </si>
  <si>
    <t>2480&amp;2</t>
  </si>
  <si>
    <t>Northport</t>
  </si>
  <si>
    <t>2516&amp;Unit3</t>
  </si>
  <si>
    <t>2516&amp;Unit2</t>
  </si>
  <si>
    <t>Port Jefferson</t>
  </si>
  <si>
    <t>2517&amp;Unit4</t>
  </si>
  <si>
    <t>Newington Station</t>
  </si>
  <si>
    <t>8002&amp;nt1</t>
  </si>
  <si>
    <t>Middletown</t>
  </si>
  <si>
    <t>562&amp;2</t>
  </si>
  <si>
    <t>617&amp;PPE03</t>
  </si>
  <si>
    <t>617&amp;PPE04</t>
  </si>
  <si>
    <t>Group Average (Oil, ESP)</t>
  </si>
  <si>
    <t>990&amp;10</t>
  </si>
  <si>
    <t>990&amp;09</t>
  </si>
  <si>
    <t>991&amp;1</t>
  </si>
  <si>
    <t>991&amp;2</t>
  </si>
  <si>
    <t>8054&amp;001</t>
  </si>
  <si>
    <t>Suwannee River Plant</t>
  </si>
  <si>
    <t>638&amp;Suw_Cfg_1</t>
  </si>
  <si>
    <t>Kahe</t>
  </si>
  <si>
    <t>765&amp;K3</t>
  </si>
  <si>
    <t>Waiau</t>
  </si>
  <si>
    <t>766&amp;W7</t>
  </si>
  <si>
    <t>Baxter Wilson</t>
  </si>
  <si>
    <t>2050&amp;001</t>
  </si>
  <si>
    <t>PSEG Sewaren Generating Station</t>
  </si>
  <si>
    <t>2411&amp;SEWU4E4PT4OS0</t>
  </si>
  <si>
    <t>2411&amp;SEWU3E3PT3OS0</t>
  </si>
  <si>
    <t>2411&amp;SEWU1E1PT1OS0</t>
  </si>
  <si>
    <t>3159&amp;Unit 2</t>
  </si>
  <si>
    <t>3161&amp;Unit 3</t>
  </si>
  <si>
    <t>3161&amp;Unit 4</t>
  </si>
  <si>
    <t>8906&amp;A-S0003</t>
  </si>
  <si>
    <t>Vienna Generating Station</t>
  </si>
  <si>
    <t>1564&amp;Unit 8</t>
  </si>
  <si>
    <t>Possum Point</t>
  </si>
  <si>
    <t>3804&amp;Unit 5</t>
  </si>
  <si>
    <t>Yorktown</t>
  </si>
  <si>
    <t>3809&amp;Unit 3</t>
  </si>
  <si>
    <t>Mitchell Power Station</t>
  </si>
  <si>
    <t>3181&amp;001</t>
  </si>
  <si>
    <t>3181&amp;003</t>
  </si>
  <si>
    <t>638&amp;Suw_Cfg_2</t>
  </si>
  <si>
    <t>638&amp;Suw_Cfg_3</t>
  </si>
  <si>
    <t>Northside Generating Station</t>
  </si>
  <si>
    <t>667&amp;3</t>
  </si>
  <si>
    <t>McManus</t>
  </si>
  <si>
    <t>715&amp;Unit 1</t>
  </si>
  <si>
    <t>Honolulu</t>
  </si>
  <si>
    <t>764&amp;H9</t>
  </si>
  <si>
    <t>764&amp;H8</t>
  </si>
  <si>
    <t>765&amp;K1</t>
  </si>
  <si>
    <t>766&amp;W6</t>
  </si>
  <si>
    <t>621&amp;PTF01</t>
  </si>
  <si>
    <t>621&amp;PTF02</t>
  </si>
  <si>
    <t>1507&amp;1</t>
  </si>
  <si>
    <t>1507&amp;2</t>
  </si>
  <si>
    <t>6042&amp;PMT01</t>
  </si>
  <si>
    <t>6042&amp;PMT02</t>
  </si>
  <si>
    <t>6043&amp;PMR01</t>
  </si>
  <si>
    <t>6043&amp;PMR02</t>
  </si>
  <si>
    <t>East River</t>
  </si>
  <si>
    <t>2493&amp;60</t>
  </si>
  <si>
    <t>Jefferies</t>
  </si>
  <si>
    <t>3319&amp;J2</t>
  </si>
  <si>
    <t>Group Average (Oil, no controls and multicyclones)</t>
  </si>
  <si>
    <t>Above records are the remaining coal records not used in averages for Phase 1
Records below start the oil records</t>
  </si>
  <si>
    <t>W6 (not ave'd with W7)</t>
  </si>
  <si>
    <t>W7 (not ave'd with W6)</t>
  </si>
  <si>
    <t xml:space="preserve">As EF used in Case Study
(lb/MMBtu)
</t>
  </si>
  <si>
    <t xml:space="preserve">Cr EF used in Case Study
(lb/MMBtu)
</t>
  </si>
  <si>
    <r>
      <t>Cr</t>
    </r>
    <r>
      <rPr>
        <b/>
        <vertAlign val="superscript"/>
        <sz val="10"/>
        <color theme="1"/>
        <rFont val="Calibri"/>
        <family val="2"/>
      </rPr>
      <t>+6</t>
    </r>
    <r>
      <rPr>
        <b/>
        <sz val="10"/>
        <color theme="1"/>
        <rFont val="Calibri"/>
        <family val="2"/>
      </rPr>
      <t xml:space="preserve"> fraction of Chromium
</t>
    </r>
  </si>
  <si>
    <t xml:space="preserve">Cr emis (TPY) recomputed  for EPRI
</t>
  </si>
  <si>
    <r>
      <t>Cr</t>
    </r>
    <r>
      <rPr>
        <b/>
        <vertAlign val="superscript"/>
        <sz val="10"/>
        <color theme="1"/>
        <rFont val="Calibri"/>
        <family val="2"/>
      </rPr>
      <t>+6</t>
    </r>
    <r>
      <rPr>
        <b/>
        <sz val="10"/>
        <color theme="1"/>
        <rFont val="Calibri"/>
        <family val="2"/>
      </rPr>
      <t xml:space="preserve"> emis (TPY) recomputed  for EPRI
</t>
    </r>
  </si>
  <si>
    <t xml:space="preserve">Nickel EF used in Case Study (lb/MMBtu)
</t>
  </si>
  <si>
    <t xml:space="preserve">HCl EF used in Case Study (lb/MMBtu)
</t>
  </si>
  <si>
    <t xml:space="preserve">facility_boiler
</t>
  </si>
  <si>
    <t xml:space="preserve">Facility Name
</t>
  </si>
  <si>
    <t xml:space="preserve">As (TPY) 
actual emis 
CASE STUDY 
</t>
  </si>
  <si>
    <t xml:space="preserve">Nickel emis (TPY) recomputed for EPRI
</t>
  </si>
  <si>
    <t xml:space="preserve">Nickel (TPY) actual 
CASE STUDY
</t>
  </si>
  <si>
    <t xml:space="preserve">Nickel (TPY) potential CASE STUDY
</t>
  </si>
  <si>
    <t xml:space="preserve">HCL emis (TPY) recomputed for EPRI
</t>
  </si>
  <si>
    <t xml:space="preserve">HCl (TPY) actual
CASE STUDY
</t>
  </si>
  <si>
    <t xml:space="preserve">As emis (TPY) recomputed for EPRI
</t>
  </si>
  <si>
    <t xml:space="preserve">Facility Cancer Risk - actual emissions (per million)
</t>
  </si>
  <si>
    <t xml:space="preserve">As (TPY) potential  
CASE STUDY 
</t>
  </si>
  <si>
    <t>Subbituminous;  Conventional;  Wet FGD/PM Scrubber</t>
  </si>
  <si>
    <t>Coal Refuse;  Fluidized Bed;  Fabric Filter</t>
  </si>
  <si>
    <t>Bituminous;  Conventional;  ESP</t>
  </si>
  <si>
    <t>Bituminous;  Conventional;  Fabric Filter</t>
  </si>
  <si>
    <t>Bituminous;  Conventional;  ESP + Wet FGD</t>
  </si>
  <si>
    <t>Bituminous;  Conventional;  Fabric Filter + Wet FGD</t>
  </si>
  <si>
    <t>No. 6 Fuel Oil;  Conventional;  No PM Control (includes multiclones)</t>
  </si>
  <si>
    <t>Subbituminous;  Conventional;  ESP</t>
  </si>
  <si>
    <t>Subbituminous;  Conventional;  Fabric Filter</t>
  </si>
  <si>
    <t>Lignite;  Conventional;  Fabric Filter</t>
  </si>
  <si>
    <t>Subbituminous;  Conventional;  ESP + Wet FGD</t>
  </si>
  <si>
    <t>IGCC; IGCC;  No PM Control</t>
  </si>
  <si>
    <t>Subbituminous;  Conventional;  No Acid Gas Control</t>
  </si>
  <si>
    <t>Coal Refuse;  Fluidized Bed;  No Acid Gas Control</t>
  </si>
  <si>
    <t>Bituminous;  Conventional;  No Acid Gas Control</t>
  </si>
  <si>
    <t>Bituminous;  Conventional;  Wet FGD</t>
  </si>
  <si>
    <t>No. 6 Fuel Oil;  Conventional;  No Acid Gas Control</t>
  </si>
  <si>
    <t>Bituminous;  Conventional;  Sorbent/Carbon Injection</t>
  </si>
  <si>
    <t>Subbituminous;  Conventional;  Sorbent/Carbon Injection</t>
  </si>
  <si>
    <t>Lignite;  Conventional;  Sorbent/Carbon Injection</t>
  </si>
  <si>
    <t>Subbituminous;  Conventional;  Wet FGD</t>
  </si>
  <si>
    <t>Bituminous;  Conventional;  Dry FGD</t>
  </si>
  <si>
    <t>IGCC; IGCC;  No Acid Gas Control</t>
  </si>
  <si>
    <t xml:space="preserve">HEAT INPUT USED IN CASE STUDY BASED ON BOILER SPEC AND OPERATING PARMS (MMBTU per year)
</t>
  </si>
  <si>
    <t xml:space="preserve">capacity
average
</t>
  </si>
  <si>
    <t xml:space="preserve">max_heat_input MMBtu/hr
</t>
  </si>
  <si>
    <t xml:space="preserve">Other units used for 
"site average"
</t>
  </si>
  <si>
    <t xml:space="preserve">Acid gas bin description used at Proposal
</t>
  </si>
  <si>
    <t xml:space="preserve">Metals EF bin description used at Proposal
</t>
  </si>
  <si>
    <t>test  
(except HCl)</t>
  </si>
  <si>
    <t xml:space="preserve">Phase of case study
</t>
  </si>
  <si>
    <t xml:space="preserve">ORIS facility ID
</t>
  </si>
  <si>
    <t xml:space="preserve">Facility Cancer Risk - Potential Emissions (per million)
</t>
  </si>
  <si>
    <t xml:space="preserve">Risk Driver
</t>
  </si>
  <si>
    <t xml:space="preserve">Location
</t>
  </si>
  <si>
    <t xml:space="preserve">Unit Type
</t>
  </si>
  <si>
    <t xml:space="preserve">Unit ID
</t>
  </si>
  <si>
    <t xml:space="preserve">Case study emis: </t>
  </si>
  <si>
    <t xml:space="preserve">Relevant only for Phase 1 facilities, this worksheet contains the emission factor averages for formaldehyde separated for coal and oil units.  This spreadsheet is most relevant for the Xcel Bayside facility, which was the only facility modeled with formaldehyde as the risk driver._x000D_
</t>
  </si>
  <si>
    <t xml:space="preserve">Phase 1 formaldehyde: </t>
  </si>
  <si>
    <t>Relevant only for Phase 1 facilities, this worksheet contains the emission factor averages for various control configurations for coal and oil units.  The averages are computed on the rows highlighted in pink.  Many references are made from this the "Case study emis" worksheet to this spreadsheet to demonstrate the source of the emission factors.  Although all of the pollutants modeled in the Phase 1 case studies do not appear in the "Case study emis" worksheet, the emission factors are available on this worksheet.</t>
  </si>
  <si>
    <t xml:space="preserve">Phase 1 Form, Metal, Hg, &amp; HCl: </t>
  </si>
  <si>
    <t xml:space="preserve">Relevant only for Phase 2 facilities, this worksheet contains the emission factor averages for various control configurations for coal units (no oil units were modeled in Phase 2).  In addition, only arsenic, chromium, and nickel are included on this worksheet because these pollutants were the focus of the Phase 2 case studies._x000D_
</t>
  </si>
  <si>
    <t xml:space="preserve">Phase 2 Metals: </t>
  </si>
  <si>
    <t>These are the final bin definitions used at proposal and included in the last two columns of the "Case study emis" worksheet.  This is the binning approach that reflects the final ICR data, though that was not finalized in time for the Phase 1 and Phase 2 work.</t>
  </si>
  <si>
    <t xml:space="preserve">Proposal bin definitions: </t>
  </si>
  <si>
    <t>Worksheet</t>
  </si>
  <si>
    <t>Provided by:</t>
  </si>
  <si>
    <t>Creation date:</t>
  </si>
  <si>
    <t>Marc Houyoux</t>
  </si>
  <si>
    <t>919-541-3549 (houyoux.marc@epa.gov)</t>
  </si>
  <si>
    <t>Created for:</t>
  </si>
  <si>
    <t>Leonard Levin</t>
  </si>
  <si>
    <t>EPRI (llevin@epri.com)</t>
  </si>
  <si>
    <t>How to use the worksheet "Case study emis" to understand which units from the ICR data were used to fill in unmeasured unit's emission factors</t>
  </si>
  <si>
    <t xml:space="preserve">Basis of Emissions Factor
</t>
  </si>
  <si>
    <r>
      <t>Cr</t>
    </r>
    <r>
      <rPr>
        <b/>
        <vertAlign val="superscript"/>
        <sz val="10"/>
        <color theme="1"/>
        <rFont val="Calibri"/>
        <family val="2"/>
      </rPr>
      <t>+6</t>
    </r>
    <r>
      <rPr>
        <b/>
        <sz val="10"/>
        <color theme="1"/>
        <rFont val="Calibri"/>
        <family val="2"/>
      </rPr>
      <t xml:space="preserve">  (TPY) potential CASE STUDY
</t>
    </r>
  </si>
  <si>
    <r>
      <t>Cr</t>
    </r>
    <r>
      <rPr>
        <b/>
        <vertAlign val="superscript"/>
        <sz val="10"/>
        <color theme="1"/>
        <rFont val="Calibri"/>
        <family val="2"/>
      </rPr>
      <t>+6</t>
    </r>
    <r>
      <rPr>
        <b/>
        <sz val="10"/>
        <color theme="1"/>
        <rFont val="Calibri"/>
        <family val="2"/>
      </rPr>
      <t xml:space="preserve"> (TPY) actual emis CASE STUDY
</t>
    </r>
  </si>
  <si>
    <t>Delivery date:</t>
  </si>
  <si>
    <t>Based on:</t>
  </si>
  <si>
    <t>Summary spreadsheets of Table 2 created by Madeleine Strum (EPA) and additional supporting data provided by EPA contractor for the ICR data</t>
  </si>
  <si>
    <t>Color Key for Emission Factors columns</t>
  </si>
  <si>
    <t>These cells identify emission factors that come from tested units</t>
  </si>
  <si>
    <t>These cells identify emission factors that come from the "site average" approach</t>
  </si>
  <si>
    <t>Cells without colors identify emission factors that come from the "simliar config" approach</t>
  </si>
  <si>
    <t>Color Key for emissions columns computed for EPRI</t>
  </si>
  <si>
    <t>These cells identify annual emissions whose recomputed value is less than that used in the Case Study</t>
  </si>
  <si>
    <t>These cells identify annual emissions whose recomputed value is more than that used in the Case Study</t>
  </si>
  <si>
    <t>(note: the reasons for these discrepancies is still being investigated,  but in some cases appears to be simple rounding issues)</t>
  </si>
  <si>
    <t>How to determine which other units' emission factors were used for "site average"</t>
  </si>
  <si>
    <t>The formulas used for calculating the emission factors are provided in the emission factor cells in the worksheet "Case study emis" in columns N (arsenic), R (chromium), X (nickel) and AB (HCl).  The formulas point to the other cells from those facilities that were used in a site average.  In the case of the Heco Waiau facility, "site average" is a misnomer, because the unit 6 ICR data were used for units 3, 4, and 5 and the unit 7 ICR data were used for unit 8 (no averaging was done).  Also, in cases where only one measured unit existed of the same configuration, that those values were used at the other units at the facility.</t>
  </si>
  <si>
    <t>How to determine which other units' emission factors were used for "similar config"</t>
  </si>
  <si>
    <t>The emission factor columns in the "Case Study emis" worksheet use Excel to reference the averaged emission factors on the other worksheets.  By clicking the cell with the "similar config" emission factor, you will see the reference to the other worksheet and cell number of the average emission factor.  You can go to that worksheet and cell number and see the approach used for computing the arithmetic average of all of the other units of similiar configuration.  For example, the Conesville unit 4 emission factor (row ) references the 'Worksheet'!$column$row as 'Phase 2 Metals'!$L$141", which means the emission factor is from column L and row 141 of the worksheet "Phase 2 Metals".  By looking at that worksheet and cell number, you can see that this average is based on 41 other units that have ESP and Wet FDG.  By scrolling to the left of the "Phase 2 Metals" worksheet, you can see the facility and unit IDs associated with each of those measured units from the ICR.</t>
  </si>
  <si>
    <t>How the emission factors were used to calculate emissions</t>
  </si>
  <si>
    <t>The "recomputed for EPRI" columns contain the formulas for the emissions calculation.  For example, Arsenic emissions in tons/year is computed in column O this the "Case study emis" worksheet.  The calculation is the product of the Heat Input (column M) and the arsenic emission factor (column N) divided by 2000 lb/ton to convert to tons.  The heat input in column M is also a formula.  The formula can be most easily seen from the spreadsheet, but is the product of the &lt;max_heat_input&gt; with the &lt;Capacity average&gt; with 8760 hours/yr and divided by 100 to convert the capacity average from a percent to a fraction.</t>
  </si>
  <si>
    <t>3280_CAN1</t>
  </si>
  <si>
    <t>3280_CAN2</t>
  </si>
  <si>
    <t>3280_CAN3</t>
  </si>
  <si>
    <t>3803_1</t>
  </si>
  <si>
    <t>3803_2</t>
  </si>
  <si>
    <t>3803_3</t>
  </si>
  <si>
    <t>3803_4</t>
  </si>
  <si>
    <t>1010_PG7221FA</t>
  </si>
  <si>
    <t>1010_4</t>
  </si>
  <si>
    <t>1010_6</t>
  </si>
  <si>
    <t>3809_Units 1&amp;2</t>
  </si>
  <si>
    <t>3809_3</t>
  </si>
  <si>
    <t>Color Key for heat input columns</t>
  </si>
  <si>
    <t>These cells are those that used a preliminary approach to compute the heat input.  There were two heat input</t>
  </si>
  <si>
    <t xml:space="preserve">fields provided as part of the ICR (heat_input and max_heat_input).  After the phase 1 case studies were completed, it was determined that facilities interpreted these fields differently.   While the phase 1 case studies used the "heat_input" data along with the capacity factor, the final approach used the "max_heat_input" data with the capacity factors.  For those units with the phase 1 approach listed in the "Case study emis" that used a different heat input than the final approach, the worksheet "final heat input" contains the final heat input calculations that would be used if the emissions were recomputed today. </t>
  </si>
  <si>
    <t>Final heat input</t>
  </si>
  <si>
    <t>Contains the heat input values using the final heat input approach for those phase 1 facilities that did not use the same heat input as would be used today if the emissions were recomputed.</t>
  </si>
  <si>
    <t>Column Name</t>
  </si>
  <si>
    <t>Purpose of column</t>
  </si>
  <si>
    <t>Key columns</t>
  </si>
  <si>
    <t>Phase of case study</t>
  </si>
  <si>
    <t>Indicates which phase of the case study (phase 1 or phase 2).</t>
  </si>
  <si>
    <t>facility_boiler</t>
  </si>
  <si>
    <t>Contatenation of ORIS Facility Code with Boiler ID</t>
  </si>
  <si>
    <t>ORIS facility ID</t>
  </si>
  <si>
    <t>Facility Name</t>
  </si>
  <si>
    <t>Facility Cancer Risk - actual emissions (per million)</t>
  </si>
  <si>
    <t>Facility Cancer Risk - Potential Emissions (per million)</t>
  </si>
  <si>
    <t>Risk Driver</t>
  </si>
  <si>
    <t>The name of the HAP that drives the risk estimate for the facility.</t>
  </si>
  <si>
    <t>Location</t>
  </si>
  <si>
    <t>City in which the plant resides</t>
  </si>
  <si>
    <t>Coal or oil</t>
  </si>
  <si>
    <t>Unit ID</t>
  </si>
  <si>
    <t>max_heat_input MMBtu/hr</t>
  </si>
  <si>
    <t>The maximum heat input based on data provided from the ICR data</t>
  </si>
  <si>
    <t>*</t>
  </si>
  <si>
    <t>Capacity average</t>
  </si>
  <si>
    <t>The average capacity</t>
  </si>
  <si>
    <t>HEAT INPUT USED IN CASE STUDY BASED ON BOILER SPEC AND OPERATING PARMS (MMBTU per year)</t>
  </si>
  <si>
    <t>This column contains a formula used to estimate the “heat input” used to calculate emissions.  The formula can be most easily seen from the spreadsheet, but is the product of the &lt;max_heat_input&gt; with the &lt;Capacity average&gt; with 8760 hours/yr and divided by 100 to convert the capacity average from a percent to a fraction</t>
  </si>
  <si>
    <t>As EF used in Case Study</t>
  </si>
  <si>
    <t>(lb/MMBtu)</t>
  </si>
  <si>
    <t>As emis (TPY) recomputed for EPRI</t>
  </si>
  <si>
    <t>Arsenic emissions in tons/year computed in this spreadsheet for illustrative purposes.  The product of the Heat Input (column M) and the arsenic emission factor (column N) divided by 2000 lb/ton to convert to tons.</t>
  </si>
  <si>
    <t>As (TPY)</t>
  </si>
  <si>
    <t>actual emis</t>
  </si>
  <si>
    <t xml:space="preserve">CASE STUDY </t>
  </si>
  <si>
    <t xml:space="preserve">As (TPY) potential  </t>
  </si>
  <si>
    <t>Arsenic emissions computed for the phase 2 case studies that excludes the capacity average from the emissions calculation (same as capacity average = 100)</t>
  </si>
  <si>
    <t>Cr EF used in Case Study</t>
  </si>
  <si>
    <r>
      <t>Cr</t>
    </r>
    <r>
      <rPr>
        <vertAlign val="superscript"/>
        <sz val="11"/>
        <color rgb="FF000000"/>
        <rFont val="Calibri"/>
        <family val="2"/>
        <scheme val="minor"/>
      </rPr>
      <t>+6</t>
    </r>
    <r>
      <rPr>
        <sz val="11"/>
        <color rgb="FF000000"/>
        <rFont val="Calibri"/>
        <family val="2"/>
        <scheme val="minor"/>
      </rPr>
      <t xml:space="preserve"> fraction of Chromium</t>
    </r>
  </si>
  <si>
    <t>The fraction used to estimate hexavalent chromium emissions from total chromium emissions (12% for coal and 18% for oil)</t>
  </si>
  <si>
    <t>Cr emis (TPY) recomputed for EPRI</t>
  </si>
  <si>
    <t>Chromium emissions in tons/year computed in this spreadsheet for illustrative purposes.  The product of the Heat Input (column M) and the chromium emission factor (column R) divided by 2000 lb/ton to convert to tons.</t>
  </si>
  <si>
    <r>
      <t>Cr</t>
    </r>
    <r>
      <rPr>
        <vertAlign val="superscript"/>
        <sz val="11"/>
        <color rgb="FF000000"/>
        <rFont val="Calibri"/>
        <family val="2"/>
        <scheme val="minor"/>
      </rPr>
      <t>+6</t>
    </r>
    <r>
      <rPr>
        <sz val="11"/>
        <color rgb="FF000000"/>
        <rFont val="Calibri"/>
        <family val="2"/>
        <scheme val="minor"/>
      </rPr>
      <t xml:space="preserve"> emis (TPY) recomputed  for EPRI</t>
    </r>
  </si>
  <si>
    <t>Hexavalent chromium emissions in tons/year computed as the total chromium from column T with the hexavalent chromium fraction in column S.</t>
  </si>
  <si>
    <r>
      <t>Cr</t>
    </r>
    <r>
      <rPr>
        <vertAlign val="superscript"/>
        <sz val="11"/>
        <color rgb="FF000000"/>
        <rFont val="Calibri"/>
        <family val="2"/>
        <scheme val="minor"/>
      </rPr>
      <t>+6</t>
    </r>
    <r>
      <rPr>
        <sz val="11"/>
        <color rgb="FF000000"/>
        <rFont val="Calibri"/>
        <family val="2"/>
        <scheme val="minor"/>
      </rPr>
      <t xml:space="preserve"> (TPY) actual emis CASE STUDY</t>
    </r>
  </si>
  <si>
    <r>
      <t>Cr</t>
    </r>
    <r>
      <rPr>
        <vertAlign val="superscript"/>
        <sz val="11"/>
        <color rgb="FF000000"/>
        <rFont val="Calibri"/>
        <family val="2"/>
        <scheme val="minor"/>
      </rPr>
      <t>+6</t>
    </r>
    <r>
      <rPr>
        <sz val="11"/>
        <color rgb="FF000000"/>
        <rFont val="Calibri"/>
        <family val="2"/>
        <scheme val="minor"/>
      </rPr>
      <t xml:space="preserve">  (TPY)</t>
    </r>
  </si>
  <si>
    <t xml:space="preserve"> potential CASE STUDY</t>
  </si>
  <si>
    <t>Hexavalent chromium emissions computed for the phase 2 case studies that excludes the capacity average from the emissions calculation (same as capacity average = 100)</t>
  </si>
  <si>
    <t>Nickel EF used in Case Study (lb/MMBtu)</t>
  </si>
  <si>
    <t>Nickel emis (TPY) recomputed for EPRI</t>
  </si>
  <si>
    <t>Nickel emissions in tons/year computed in this spreadsheet for illustrative purposes.  The product of the Heat Input (column M) and the nickel emission factor (column X) divided by 2000 lb/ton to convert to tons.</t>
  </si>
  <si>
    <t>Nickel (TPY) actual</t>
  </si>
  <si>
    <t>CASE STUDY</t>
  </si>
  <si>
    <t>Nickel (TPY) potential CASE STUDY</t>
  </si>
  <si>
    <t>HCl EF used in Case Study (lb/MMBtu)</t>
  </si>
  <si>
    <t>HCL emis (TPY) recomputed for EPRI</t>
  </si>
  <si>
    <t>HCl (TPY) actual</t>
  </si>
  <si>
    <t>Basis of Emissions Factor</t>
  </si>
  <si>
    <t>Other units used for</t>
  </si>
  <si>
    <t>"site average"</t>
  </si>
  <si>
    <t>Acid gas bin description used at Proposal</t>
  </si>
  <si>
    <t>Metals EF bin description used at Proposal</t>
  </si>
  <si>
    <t>Column descriptions for the "Case study emis" worksheet</t>
  </si>
  <si>
    <t>Nickel emissions used in the case study as per Table 2 of proposal TSD, called “actual” because they incorporate the capacity average in the calculation.</t>
  </si>
  <si>
    <t>Hexavalent chromium emissions used in the case study as per Table 2 of proposal TSD, called “actual” because they incorporate the capacity average in the calculation.</t>
  </si>
  <si>
    <t>Arsenic emissions used in the case study as per Table 2 of proposal TSD, called “actual” because they incorporate the capacity average in the calculation.</t>
  </si>
  <si>
    <t>Cancer risk provided in Table 2 of the proposal TSD associated with the facility based on potential emissions.  This is only provided for phase 2 facilities where potential emissions were explored.</t>
  </si>
  <si>
    <t>Cancer risk provided in Table 2 of the proposal TSD associated with the facility based on actual emissions.</t>
  </si>
  <si>
    <t>For arsenic, chromium, hexavalent chromium, nickel, and HCl, provides calculations used to estimate emissions for each unit modeled as part of the case studies.  The metals were chosen because they are the predominant risk drivers of the case studies and HCl is provided as another example.  This worksheet references data on the other worksheets to show the source of the average emission factors used for the units based on emission factors with a similar configuration".  The metals shown on this worksheet were the risk drivers for the case studies and HCl was added as another example.  More information on how to use this worksheet is provided below.  Column descriptions are also provided in the table at the bottom of this worksheet.  In that table, "key columns" label identifies the columns that are critical to understanding the source of the emission factors used in the calculations.</t>
  </si>
  <si>
    <t>HCl emissions used in the case study as per Table 2 of proposal TSD, called “actual” because they incorporate the capacity average in the calculation.</t>
  </si>
  <si>
    <t>HCl emissions in tons/year computed in this spreadsheet for illustrative purposes.  The product of the Heat Input (column M) and the nickel emission factor (column X) divided by 2000 lb/ton to convert to tons.</t>
  </si>
  <si>
    <t>HCl emissions computed for the phase 2 case studies that excludes the capacity average from the emissions calculation (same as capacity average = 100)</t>
  </si>
  <si>
    <t>"test" = emissions were tested at this unit and tested values were arithmetically averaged to compute emission factor
"site average" = emissions were mapped to other tested units with the same fuel/control combinations at the same facility, or averaged across such units at that facility when multiple units were tested
"similiar config" = all tested units from the ICR data were grouped into similiar configurations and their emission factors were arithmetically averaged to calculate the emission factor to use for the untested units with that configuration.</t>
  </si>
  <si>
    <t>Lists the other units at the facility that were used for cases of "site average" for each unit.</t>
  </si>
  <si>
    <t>Final configuration bin for acid gas emission factors used at proposal.  Bins used in the case studies were preliminary in many cases because the bins were refined as more ICR data was collected, and many of the case studies were done before final receipt of all ICR data.</t>
  </si>
  <si>
    <t>Final configuration bin for metals and PM emission factors used at proposal. Bins used in the case studies were preliminary in many cases because the bins were refined as more ICR data was collected, and many of the case studies were done before final receipt of all ICR data.</t>
  </si>
  <si>
    <t>The appropriate chromium emission factor available for use at the time the case study was done.  See also descriptions above.</t>
  </si>
  <si>
    <t>The appropriate nickel emission factor available for use at the time the case study was done.  See also descriptions above.</t>
  </si>
  <si>
    <t>The appropriate arsenic emission factor available for use at the time the case study was done.  See also descriptions above.</t>
  </si>
  <si>
    <t>The appropriate HCl emission factor available for use at the time the case study was done.  See also descriptions above.</t>
  </si>
</sst>
</file>

<file path=xl/styles.xml><?xml version="1.0" encoding="utf-8"?>
<styleSheet xmlns="http://schemas.openxmlformats.org/spreadsheetml/2006/main">
  <numFmts count="4">
    <numFmt numFmtId="43" formatCode="_(* #,##0.00_);_(* \(#,##0.00\);_(* &quot;-&quot;??_);_(@_)"/>
    <numFmt numFmtId="164" formatCode="0.0E+00"/>
    <numFmt numFmtId="165" formatCode="0.0"/>
    <numFmt numFmtId="166" formatCode="dd\-mmm\-yy"/>
  </numFmts>
  <fonts count="27">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font>
    <font>
      <b/>
      <vertAlign val="superscript"/>
      <sz val="10"/>
      <color theme="1"/>
      <name val="Calibri"/>
      <family val="2"/>
    </font>
    <font>
      <sz val="10"/>
      <color theme="1"/>
      <name val="Calibri"/>
      <family val="2"/>
    </font>
    <font>
      <sz val="9"/>
      <color theme="1"/>
      <name val="Calibri"/>
      <family val="2"/>
    </font>
    <font>
      <sz val="10"/>
      <color rgb="FF000000"/>
      <name val="Calibri"/>
      <family val="2"/>
    </font>
    <font>
      <sz val="11"/>
      <color indexed="8"/>
      <name val="Calibri"/>
      <family val="2"/>
    </font>
    <font>
      <sz val="10"/>
      <color indexed="8"/>
      <name val="Arial"/>
      <family val="2"/>
    </font>
    <font>
      <sz val="11"/>
      <color rgb="FF000000"/>
      <name val="Calibri"/>
      <family val="2"/>
    </font>
    <font>
      <sz val="10"/>
      <color indexed="8"/>
      <name val="Arial"/>
      <family val="2"/>
    </font>
    <font>
      <sz val="10"/>
      <name val="MS Sans Serif"/>
      <family val="2"/>
    </font>
    <font>
      <sz val="8.5"/>
      <name val="MS Sans Serif"/>
      <family val="2"/>
    </font>
    <font>
      <sz val="11"/>
      <color indexed="8"/>
      <name val="Calibri"/>
      <family val="2"/>
    </font>
    <font>
      <sz val="10"/>
      <name val="Calibri"/>
      <family val="2"/>
      <scheme val="minor"/>
    </font>
    <font>
      <b/>
      <sz val="11"/>
      <color rgb="FF000000"/>
      <name val="Calibri"/>
      <family val="2"/>
    </font>
    <font>
      <sz val="8"/>
      <color indexed="81"/>
      <name val="Tahoma"/>
      <family val="2"/>
    </font>
    <font>
      <b/>
      <sz val="8"/>
      <color indexed="81"/>
      <name val="Tahoma"/>
      <family val="2"/>
    </font>
    <font>
      <b/>
      <sz val="10"/>
      <name val="MS Sans Serif"/>
      <family val="2"/>
    </font>
    <font>
      <sz val="10"/>
      <name val="MS Sans Serif"/>
      <family val="2"/>
    </font>
    <font>
      <b/>
      <sz val="11"/>
      <color indexed="8"/>
      <name val="Calibri"/>
      <family val="2"/>
    </font>
    <font>
      <sz val="10"/>
      <color theme="1"/>
      <name val="Calibri"/>
      <family val="2"/>
      <scheme val="minor"/>
    </font>
    <font>
      <b/>
      <sz val="10"/>
      <color theme="1"/>
      <name val="Calibri"/>
      <family val="2"/>
      <scheme val="minor"/>
    </font>
    <font>
      <b/>
      <sz val="10"/>
      <color rgb="FFFF0000"/>
      <name val="Calibri"/>
      <family val="2"/>
    </font>
    <font>
      <sz val="11"/>
      <color rgb="FF000000"/>
      <name val="Calibri"/>
      <family val="2"/>
      <scheme val="minor"/>
    </font>
    <font>
      <vertAlign val="superscript"/>
      <sz val="11"/>
      <color rgb="FF000000"/>
      <name val="Calibri"/>
      <family val="2"/>
      <scheme val="minor"/>
    </font>
  </fonts>
  <fills count="20">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theme="9" tint="0.39997558519241921"/>
        <bgColor indexed="64"/>
      </patternFill>
    </fill>
    <fill>
      <patternFill patternType="solid">
        <fgColor rgb="FFC0C0C0"/>
        <bgColor rgb="FFC0C0C0"/>
      </patternFill>
    </fill>
    <fill>
      <patternFill patternType="solid">
        <fgColor rgb="FFFF7C80"/>
        <bgColor indexed="64"/>
      </patternFill>
    </fill>
    <fill>
      <patternFill patternType="solid">
        <fgColor rgb="FFFF7C80"/>
        <bgColor rgb="FF000000"/>
      </patternFill>
    </fill>
    <fill>
      <patternFill patternType="solid">
        <fgColor rgb="FF00B0F0"/>
        <bgColor indexed="64"/>
      </patternFill>
    </fill>
    <fill>
      <patternFill patternType="solid">
        <fgColor theme="6"/>
        <bgColor indexed="64"/>
      </patternFill>
    </fill>
    <fill>
      <patternFill patternType="solid">
        <fgColor theme="6" tint="0.79998168889431442"/>
        <bgColor indexed="64"/>
      </patternFill>
    </fill>
    <fill>
      <patternFill patternType="solid">
        <fgColor theme="6"/>
        <bgColor rgb="FF000000"/>
      </patternFill>
    </fill>
    <fill>
      <patternFill patternType="solid">
        <fgColor rgb="FFFF7C80"/>
        <bgColor rgb="FFC0C0C0"/>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39997558519241921"/>
        <bgColor indexed="64"/>
      </patternFill>
    </fill>
    <fill>
      <patternFill patternType="solid">
        <fgColor theme="2" tint="-0.249977111117893"/>
        <bgColor indexed="64"/>
      </patternFill>
    </fill>
  </fills>
  <borders count="35">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22"/>
      </right>
      <top/>
      <bottom/>
      <diagonal/>
    </border>
    <border>
      <left/>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8">
    <xf numFmtId="0" fontId="0" fillId="0" borderId="0"/>
    <xf numFmtId="43" fontId="1" fillId="0" borderId="0" applyFont="0" applyFill="0" applyBorder="0" applyAlignment="0" applyProtection="0"/>
    <xf numFmtId="0" fontId="12" fillId="0" borderId="0"/>
    <xf numFmtId="0" fontId="9" fillId="0" borderId="0"/>
    <xf numFmtId="0" fontId="11" fillId="0" borderId="0"/>
    <xf numFmtId="0" fontId="11" fillId="0" borderId="0"/>
    <xf numFmtId="0" fontId="20" fillId="0" borderId="0"/>
    <xf numFmtId="0" fontId="9" fillId="0" borderId="0"/>
  </cellStyleXfs>
  <cellXfs count="296">
    <xf numFmtId="0" fontId="0" fillId="0" borderId="0" xfId="0"/>
    <xf numFmtId="0" fontId="0" fillId="0" borderId="0" xfId="0"/>
    <xf numFmtId="0" fontId="2" fillId="0" borderId="0" xfId="0" applyFont="1"/>
    <xf numFmtId="0" fontId="11" fillId="0" borderId="3" xfId="4" applyFont="1" applyFill="1" applyBorder="1" applyAlignment="1">
      <alignment horizontal="center" wrapText="1"/>
    </xf>
    <xf numFmtId="0" fontId="0" fillId="0" borderId="3" xfId="0" applyFill="1" applyBorder="1"/>
    <xf numFmtId="0" fontId="5" fillId="0" borderId="3" xfId="0" applyFont="1" applyFill="1" applyBorder="1" applyAlignment="1">
      <alignment horizontal="center" wrapText="1"/>
    </xf>
    <xf numFmtId="11" fontId="5" fillId="0" borderId="3" xfId="0" applyNumberFormat="1" applyFont="1" applyFill="1" applyBorder="1" applyAlignment="1">
      <alignment horizontal="center"/>
    </xf>
    <xf numFmtId="0" fontId="0" fillId="0" borderId="3" xfId="0" applyFill="1" applyBorder="1" applyAlignment="1">
      <alignment wrapText="1"/>
    </xf>
    <xf numFmtId="0" fontId="5" fillId="0" borderId="3" xfId="0" applyFont="1" applyFill="1" applyBorder="1" applyAlignment="1">
      <alignment horizontal="center"/>
    </xf>
    <xf numFmtId="0" fontId="7" fillId="0" borderId="3" xfId="0" applyFont="1" applyFill="1" applyBorder="1" applyAlignment="1">
      <alignment horizontal="center" wrapText="1"/>
    </xf>
    <xf numFmtId="164" fontId="5" fillId="0" borderId="3" xfId="0" applyNumberFormat="1" applyFont="1" applyFill="1" applyBorder="1" applyAlignment="1">
      <alignment horizontal="center"/>
    </xf>
    <xf numFmtId="164" fontId="0" fillId="0" borderId="3" xfId="0" applyNumberFormat="1" applyFill="1" applyBorder="1" applyAlignment="1"/>
    <xf numFmtId="11" fontId="0" fillId="0" borderId="3" xfId="0" applyNumberFormat="1" applyFill="1" applyBorder="1" applyAlignment="1"/>
    <xf numFmtId="164" fontId="5" fillId="0" borderId="3" xfId="0" applyNumberFormat="1" applyFont="1" applyFill="1" applyBorder="1" applyAlignment="1">
      <alignment horizontal="center" wrapText="1"/>
    </xf>
    <xf numFmtId="164" fontId="7" fillId="0" borderId="3" xfId="0" applyNumberFormat="1" applyFont="1" applyFill="1" applyBorder="1" applyAlignment="1">
      <alignment horizontal="center" wrapText="1"/>
    </xf>
    <xf numFmtId="0" fontId="16" fillId="5" borderId="3" xfId="0" applyFont="1" applyFill="1" applyBorder="1" applyAlignment="1" applyProtection="1">
      <alignment horizontal="center" vertical="center"/>
    </xf>
    <xf numFmtId="164" fontId="0" fillId="0" borderId="0" xfId="0" applyNumberFormat="1"/>
    <xf numFmtId="0" fontId="16" fillId="5" borderId="5" xfId="0" applyFont="1" applyFill="1" applyBorder="1" applyAlignment="1" applyProtection="1">
      <alignment horizontal="center" vertical="center"/>
    </xf>
    <xf numFmtId="0" fontId="16" fillId="5" borderId="3" xfId="2" applyFont="1" applyFill="1" applyBorder="1" applyAlignment="1" applyProtection="1">
      <alignment horizontal="center" vertical="center"/>
    </xf>
    <xf numFmtId="0" fontId="10" fillId="0" borderId="4" xfId="2" applyFont="1" applyFill="1" applyBorder="1" applyAlignment="1" applyProtection="1">
      <alignment horizontal="right" vertical="center" wrapText="1"/>
    </xf>
    <xf numFmtId="0" fontId="10" fillId="0" borderId="4" xfId="2" applyFont="1" applyFill="1" applyBorder="1" applyAlignment="1" applyProtection="1">
      <alignment vertical="center" wrapText="1"/>
    </xf>
    <xf numFmtId="164" fontId="19" fillId="6" borderId="0" xfId="0" applyNumberFormat="1" applyFont="1" applyFill="1"/>
    <xf numFmtId="0" fontId="19" fillId="6" borderId="0" xfId="0" applyNumberFormat="1" applyFont="1" applyFill="1"/>
    <xf numFmtId="0" fontId="19" fillId="6" borderId="0" xfId="0" applyFont="1" applyFill="1"/>
    <xf numFmtId="0" fontId="16" fillId="5" borderId="6" xfId="2" applyFont="1" applyFill="1" applyBorder="1" applyAlignment="1" applyProtection="1">
      <alignment horizontal="center" vertical="center" textRotation="90"/>
    </xf>
    <xf numFmtId="0" fontId="20" fillId="0" borderId="0" xfId="6"/>
    <xf numFmtId="0" fontId="16" fillId="5" borderId="6" xfId="6" applyFont="1" applyFill="1" applyBorder="1" applyAlignment="1" applyProtection="1">
      <alignment horizontal="center" vertical="center"/>
    </xf>
    <xf numFmtId="0" fontId="10" fillId="0" borderId="4" xfId="6" applyFont="1" applyFill="1" applyBorder="1" applyAlignment="1" applyProtection="1">
      <alignment horizontal="right" vertical="center"/>
    </xf>
    <xf numFmtId="0" fontId="10" fillId="0" borderId="4" xfId="6" applyFont="1" applyFill="1" applyBorder="1" applyAlignment="1" applyProtection="1">
      <alignment vertical="center"/>
    </xf>
    <xf numFmtId="0" fontId="10" fillId="0" borderId="0" xfId="6" applyFont="1" applyFill="1" applyBorder="1" applyAlignment="1" applyProtection="1">
      <alignment vertical="center"/>
    </xf>
    <xf numFmtId="164" fontId="12" fillId="0" borderId="0" xfId="2" applyNumberFormat="1" applyAlignment="1"/>
    <xf numFmtId="0" fontId="10" fillId="0" borderId="0" xfId="6" applyFont="1" applyFill="1" applyBorder="1" applyAlignment="1" applyProtection="1">
      <alignment horizontal="right" vertical="center"/>
    </xf>
    <xf numFmtId="164" fontId="12" fillId="0" borderId="0" xfId="2" applyNumberFormat="1" applyFill="1" applyAlignment="1"/>
    <xf numFmtId="164" fontId="20" fillId="0" borderId="0" xfId="6" applyNumberFormat="1" applyAlignment="1"/>
    <xf numFmtId="0" fontId="16" fillId="6" borderId="0" xfId="6" applyFont="1" applyFill="1" applyBorder="1" applyAlignment="1" applyProtection="1">
      <alignment horizontal="center" vertical="center"/>
    </xf>
    <xf numFmtId="164" fontId="19" fillId="6" borderId="0" xfId="6" applyNumberFormat="1" applyFont="1" applyFill="1" applyAlignment="1"/>
    <xf numFmtId="0" fontId="19" fillId="6" borderId="0" xfId="6" applyNumberFormat="1" applyFont="1" applyFill="1" applyAlignment="1"/>
    <xf numFmtId="0" fontId="10" fillId="8" borderId="4" xfId="6" applyFont="1" applyFill="1" applyBorder="1" applyAlignment="1" applyProtection="1">
      <alignment horizontal="right" vertical="center"/>
    </xf>
    <xf numFmtId="0" fontId="10" fillId="8" borderId="4" xfId="6" applyFont="1" applyFill="1" applyBorder="1" applyAlignment="1" applyProtection="1">
      <alignment vertical="center"/>
    </xf>
    <xf numFmtId="0" fontId="10" fillId="8" borderId="0" xfId="6" applyFont="1" applyFill="1" applyBorder="1" applyAlignment="1" applyProtection="1">
      <alignment vertical="center"/>
    </xf>
    <xf numFmtId="164" fontId="20" fillId="8" borderId="0" xfId="6" applyNumberFormat="1" applyFill="1" applyAlignment="1"/>
    <xf numFmtId="0" fontId="10" fillId="8" borderId="0" xfId="6" applyFont="1" applyFill="1" applyBorder="1" applyAlignment="1" applyProtection="1">
      <alignment horizontal="right" vertical="center"/>
    </xf>
    <xf numFmtId="164" fontId="12" fillId="8" borderId="0" xfId="2" applyNumberFormat="1" applyFill="1" applyAlignment="1"/>
    <xf numFmtId="0" fontId="0" fillId="0" borderId="3" xfId="0" applyFill="1" applyBorder="1" applyAlignment="1">
      <alignment horizontal="center" wrapText="1"/>
    </xf>
    <xf numFmtId="0" fontId="0" fillId="0" borderId="3" xfId="0" applyFill="1" applyBorder="1" applyAlignment="1"/>
    <xf numFmtId="3" fontId="0" fillId="0" borderId="3" xfId="0" applyNumberFormat="1" applyFill="1" applyBorder="1"/>
    <xf numFmtId="11" fontId="0" fillId="0" borderId="3" xfId="0" applyNumberFormat="1" applyFill="1" applyBorder="1"/>
    <xf numFmtId="11" fontId="0" fillId="0" borderId="6" xfId="0" applyNumberFormat="1" applyFill="1" applyBorder="1"/>
    <xf numFmtId="0" fontId="0" fillId="0" borderId="3" xfId="0" applyFill="1" applyBorder="1" applyAlignment="1">
      <alignment horizontal="center"/>
    </xf>
    <xf numFmtId="164" fontId="7" fillId="0" borderId="3" xfId="0" applyNumberFormat="1" applyFont="1" applyFill="1" applyBorder="1" applyAlignment="1">
      <alignment horizontal="center"/>
    </xf>
    <xf numFmtId="0" fontId="0" fillId="0" borderId="3" xfId="0" applyFill="1" applyBorder="1" applyAlignment="1">
      <alignment horizontal="right" wrapText="1"/>
    </xf>
    <xf numFmtId="164" fontId="0" fillId="0" borderId="6" xfId="0" applyNumberFormat="1" applyFill="1" applyBorder="1" applyAlignment="1"/>
    <xf numFmtId="0" fontId="16" fillId="5" borderId="6" xfId="6" applyFont="1" applyFill="1" applyBorder="1" applyAlignment="1" applyProtection="1">
      <alignment horizontal="left" vertical="center"/>
    </xf>
    <xf numFmtId="0" fontId="10" fillId="0" borderId="4" xfId="6" applyFont="1" applyFill="1" applyBorder="1" applyAlignment="1" applyProtection="1">
      <alignment horizontal="left" vertical="center"/>
    </xf>
    <xf numFmtId="0" fontId="10" fillId="0" borderId="0" xfId="6" applyFont="1" applyFill="1" applyBorder="1" applyAlignment="1" applyProtection="1">
      <alignment horizontal="left" vertical="center"/>
    </xf>
    <xf numFmtId="0" fontId="16" fillId="6" borderId="0" xfId="6" applyFont="1" applyFill="1" applyBorder="1" applyAlignment="1" applyProtection="1">
      <alignment horizontal="left" vertical="center"/>
    </xf>
    <xf numFmtId="0" fontId="10" fillId="8" borderId="4" xfId="6" applyFont="1" applyFill="1" applyBorder="1" applyAlignment="1" applyProtection="1">
      <alignment horizontal="left" vertical="center"/>
    </xf>
    <xf numFmtId="0" fontId="10" fillId="8" borderId="0" xfId="6" applyFont="1" applyFill="1" applyBorder="1" applyAlignment="1" applyProtection="1">
      <alignment horizontal="left" vertical="center"/>
    </xf>
    <xf numFmtId="0" fontId="0" fillId="0" borderId="0" xfId="0" applyAlignment="1">
      <alignment horizontal="left"/>
    </xf>
    <xf numFmtId="11" fontId="20" fillId="0" borderId="0" xfId="6" applyNumberFormat="1" applyFill="1"/>
    <xf numFmtId="0" fontId="20" fillId="0" borderId="0" xfId="6" applyAlignment="1">
      <alignment vertical="center"/>
    </xf>
    <xf numFmtId="0" fontId="20" fillId="4" borderId="0" xfId="6" applyFill="1"/>
    <xf numFmtId="0" fontId="9" fillId="4" borderId="0" xfId="7" applyFill="1"/>
    <xf numFmtId="0" fontId="8" fillId="4" borderId="1" xfId="7" applyFont="1" applyFill="1" applyBorder="1" applyAlignment="1">
      <alignment wrapText="1"/>
    </xf>
    <xf numFmtId="166" fontId="8" fillId="4" borderId="0" xfId="7" applyNumberFormat="1" applyFont="1" applyFill="1" applyAlignment="1">
      <alignment horizontal="right" wrapText="1"/>
    </xf>
    <xf numFmtId="166" fontId="8" fillId="4" borderId="1" xfId="7" applyNumberFormat="1" applyFont="1" applyFill="1" applyBorder="1" applyAlignment="1">
      <alignment horizontal="right" wrapText="1"/>
    </xf>
    <xf numFmtId="0" fontId="9" fillId="4" borderId="1" xfId="7" applyFill="1" applyBorder="1"/>
    <xf numFmtId="11" fontId="8" fillId="0" borderId="1" xfId="7" applyNumberFormat="1" applyFont="1" applyFill="1" applyBorder="1" applyAlignment="1">
      <alignment horizontal="right" wrapText="1"/>
    </xf>
    <xf numFmtId="0" fontId="8" fillId="4" borderId="1" xfId="7" applyFont="1" applyFill="1" applyBorder="1" applyAlignment="1">
      <alignment horizontal="right" wrapText="1"/>
    </xf>
    <xf numFmtId="0" fontId="20" fillId="4" borderId="0" xfId="6" applyFill="1" applyAlignment="1">
      <alignment vertical="center"/>
    </xf>
    <xf numFmtId="0" fontId="20" fillId="9" borderId="0" xfId="6" applyFill="1"/>
    <xf numFmtId="11" fontId="19" fillId="9" borderId="0" xfId="6" applyNumberFormat="1" applyFont="1" applyFill="1"/>
    <xf numFmtId="0" fontId="20" fillId="9" borderId="0" xfId="6" applyFill="1" applyAlignment="1">
      <alignment vertical="center"/>
    </xf>
    <xf numFmtId="0" fontId="9" fillId="0" borderId="0" xfId="7"/>
    <xf numFmtId="0" fontId="8" fillId="0" borderId="1" xfId="7" applyFont="1" applyFill="1" applyBorder="1" applyAlignment="1">
      <alignment wrapText="1"/>
    </xf>
    <xf numFmtId="166" fontId="8" fillId="0" borderId="0" xfId="7" applyNumberFormat="1" applyFont="1" applyFill="1" applyAlignment="1">
      <alignment horizontal="right" wrapText="1"/>
    </xf>
    <xf numFmtId="166" fontId="8" fillId="0" borderId="1" xfId="7" applyNumberFormat="1" applyFont="1" applyFill="1" applyBorder="1" applyAlignment="1">
      <alignment horizontal="right" wrapText="1"/>
    </xf>
    <xf numFmtId="11" fontId="8" fillId="10" borderId="1" xfId="7" applyNumberFormat="1" applyFont="1" applyFill="1" applyBorder="1" applyAlignment="1">
      <alignment horizontal="right" wrapText="1"/>
    </xf>
    <xf numFmtId="0" fontId="8" fillId="0" borderId="1" xfId="7" applyFont="1" applyFill="1" applyBorder="1" applyAlignment="1">
      <alignment horizontal="right" wrapText="1"/>
    </xf>
    <xf numFmtId="0" fontId="9" fillId="0" borderId="1" xfId="7" applyBorder="1"/>
    <xf numFmtId="0" fontId="9" fillId="11" borderId="0" xfId="7" applyFill="1"/>
    <xf numFmtId="0" fontId="8" fillId="11" borderId="1" xfId="7" applyFont="1" applyFill="1" applyBorder="1" applyAlignment="1">
      <alignment wrapText="1"/>
    </xf>
    <xf numFmtId="166" fontId="8" fillId="11" borderId="0" xfId="7" applyNumberFormat="1" applyFont="1" applyFill="1" applyAlignment="1">
      <alignment horizontal="right" wrapText="1"/>
    </xf>
    <xf numFmtId="166" fontId="8" fillId="11" borderId="1" xfId="7" applyNumberFormat="1" applyFont="1" applyFill="1" applyBorder="1" applyAlignment="1">
      <alignment horizontal="right" wrapText="1"/>
    </xf>
    <xf numFmtId="11" fontId="21" fillId="9" borderId="1" xfId="7" applyNumberFormat="1" applyFont="1" applyFill="1" applyBorder="1" applyAlignment="1">
      <alignment horizontal="right" wrapText="1"/>
    </xf>
    <xf numFmtId="0" fontId="8" fillId="11" borderId="1" xfId="7" applyFont="1" applyFill="1" applyBorder="1" applyAlignment="1">
      <alignment horizontal="right" wrapText="1"/>
    </xf>
    <xf numFmtId="0" fontId="9" fillId="9" borderId="0" xfId="7" applyFill="1"/>
    <xf numFmtId="0" fontId="8" fillId="9" borderId="1" xfId="7" applyFont="1" applyFill="1" applyBorder="1" applyAlignment="1">
      <alignment wrapText="1"/>
    </xf>
    <xf numFmtId="166" fontId="8" fillId="9" borderId="0" xfId="7" applyNumberFormat="1" applyFont="1" applyFill="1" applyAlignment="1">
      <alignment horizontal="right" wrapText="1"/>
    </xf>
    <xf numFmtId="0" fontId="8" fillId="9" borderId="0" xfId="7" applyFont="1" applyFill="1" applyBorder="1" applyAlignment="1">
      <alignment horizontal="right" wrapText="1"/>
    </xf>
    <xf numFmtId="0" fontId="8" fillId="9" borderId="1" xfId="7" applyFont="1" applyFill="1" applyBorder="1" applyAlignment="1">
      <alignment horizontal="right" wrapText="1"/>
    </xf>
    <xf numFmtId="0" fontId="9" fillId="9" borderId="1" xfId="7" applyFill="1" applyBorder="1"/>
    <xf numFmtId="166" fontId="8" fillId="9" borderId="1" xfId="7" applyNumberFormat="1" applyFont="1" applyFill="1" applyBorder="1" applyAlignment="1">
      <alignment horizontal="right" wrapText="1"/>
    </xf>
    <xf numFmtId="0" fontId="9" fillId="9" borderId="0" xfId="7" applyFill="1" applyBorder="1"/>
    <xf numFmtId="166" fontId="8" fillId="9" borderId="0" xfId="7" applyNumberFormat="1" applyFont="1" applyFill="1" applyBorder="1" applyAlignment="1">
      <alignment horizontal="right" wrapText="1"/>
    </xf>
    <xf numFmtId="0" fontId="8" fillId="0" borderId="0" xfId="7" applyFont="1" applyFill="1" applyAlignment="1">
      <alignment horizontal="right" wrapText="1"/>
    </xf>
    <xf numFmtId="0" fontId="8" fillId="2" borderId="2" xfId="7" applyFont="1" applyFill="1" applyBorder="1" applyAlignment="1">
      <alignment horizontal="center"/>
    </xf>
    <xf numFmtId="11" fontId="8" fillId="10" borderId="2" xfId="7" applyNumberFormat="1" applyFont="1" applyFill="1" applyBorder="1" applyAlignment="1">
      <alignment horizontal="center"/>
    </xf>
    <xf numFmtId="0" fontId="8" fillId="0" borderId="0" xfId="3" applyFont="1" applyFill="1" applyBorder="1" applyAlignment="1">
      <alignment horizontal="center"/>
    </xf>
    <xf numFmtId="0" fontId="21" fillId="0" borderId="0" xfId="3" applyFont="1" applyFill="1" applyBorder="1" applyAlignment="1">
      <alignment horizontal="center"/>
    </xf>
    <xf numFmtId="0" fontId="21" fillId="0" borderId="13" xfId="3" applyFont="1" applyFill="1" applyBorder="1" applyAlignment="1"/>
    <xf numFmtId="0" fontId="21" fillId="0" borderId="1" xfId="3" applyFont="1" applyFill="1" applyBorder="1" applyAlignment="1"/>
    <xf numFmtId="0" fontId="8" fillId="0" borderId="1" xfId="3" applyFont="1" applyFill="1" applyBorder="1" applyAlignment="1">
      <alignment horizontal="right"/>
    </xf>
    <xf numFmtId="0" fontId="8" fillId="0" borderId="1" xfId="3" applyFont="1" applyFill="1" applyBorder="1" applyAlignment="1"/>
    <xf numFmtId="0" fontId="8" fillId="0" borderId="14" xfId="3" applyFont="1" applyFill="1" applyBorder="1" applyAlignment="1"/>
    <xf numFmtId="0" fontId="2" fillId="0" borderId="0" xfId="0" applyFont="1" applyAlignment="1"/>
    <xf numFmtId="0" fontId="21" fillId="0" borderId="12" xfId="3" applyFont="1" applyFill="1" applyBorder="1" applyAlignment="1">
      <alignment horizontal="center"/>
    </xf>
    <xf numFmtId="0" fontId="20" fillId="0" borderId="0" xfId="6"/>
    <xf numFmtId="0" fontId="10" fillId="0" borderId="4" xfId="6" applyFont="1" applyFill="1" applyBorder="1" applyAlignment="1" applyProtection="1">
      <alignment vertical="center" wrapText="1"/>
    </xf>
    <xf numFmtId="0" fontId="10" fillId="0" borderId="4" xfId="6" applyFont="1" applyFill="1" applyBorder="1" applyAlignment="1" applyProtection="1">
      <alignment horizontal="right" vertical="center" wrapText="1"/>
    </xf>
    <xf numFmtId="0" fontId="16" fillId="5" borderId="6" xfId="6" applyFont="1" applyFill="1" applyBorder="1" applyAlignment="1" applyProtection="1">
      <alignment horizontal="center" vertical="center"/>
    </xf>
    <xf numFmtId="0" fontId="19" fillId="6" borderId="0" xfId="6" applyFont="1" applyFill="1"/>
    <xf numFmtId="0" fontId="20" fillId="6" borderId="0" xfId="6" applyFill="1"/>
    <xf numFmtId="164" fontId="20" fillId="0" borderId="0" xfId="6" applyNumberFormat="1"/>
    <xf numFmtId="164" fontId="19" fillId="7" borderId="0" xfId="6" applyNumberFormat="1" applyFont="1" applyFill="1"/>
    <xf numFmtId="0" fontId="19" fillId="7" borderId="0" xfId="6" applyNumberFormat="1" applyFont="1" applyFill="1"/>
    <xf numFmtId="164" fontId="19" fillId="6" borderId="0" xfId="6" applyNumberFormat="1" applyFont="1" applyFill="1"/>
    <xf numFmtId="0" fontId="16" fillId="12" borderId="6" xfId="6" applyFont="1" applyFill="1" applyBorder="1" applyAlignment="1" applyProtection="1">
      <alignment horizontal="center" vertical="center"/>
    </xf>
    <xf numFmtId="0" fontId="16" fillId="12" borderId="6" xfId="6" applyFont="1" applyFill="1" applyBorder="1" applyAlignment="1" applyProtection="1">
      <alignment horizontal="center" vertical="center" textRotation="90"/>
    </xf>
    <xf numFmtId="0" fontId="0" fillId="6" borderId="0" xfId="0" applyFill="1"/>
    <xf numFmtId="2" fontId="22" fillId="0" borderId="3" xfId="0" applyNumberFormat="1" applyFont="1" applyFill="1" applyBorder="1" applyAlignment="1"/>
    <xf numFmtId="11" fontId="22" fillId="0" borderId="3" xfId="0" applyNumberFormat="1" applyFont="1" applyFill="1" applyBorder="1" applyAlignment="1"/>
    <xf numFmtId="0" fontId="22" fillId="0" borderId="3" xfId="0" applyFont="1" applyFill="1" applyBorder="1" applyAlignment="1">
      <alignment wrapText="1"/>
    </xf>
    <xf numFmtId="165" fontId="22" fillId="0" borderId="3" xfId="0" applyNumberFormat="1" applyFont="1" applyFill="1" applyBorder="1" applyAlignment="1"/>
    <xf numFmtId="0" fontId="22" fillId="0" borderId="3" xfId="0" applyFont="1" applyFill="1" applyBorder="1" applyAlignment="1">
      <alignment horizontal="center"/>
    </xf>
    <xf numFmtId="11" fontId="22" fillId="0" borderId="16" xfId="0" applyNumberFormat="1" applyFont="1" applyFill="1" applyBorder="1" applyAlignment="1"/>
    <xf numFmtId="2" fontId="22" fillId="0" borderId="17" xfId="0" applyNumberFormat="1" applyFont="1" applyFill="1" applyBorder="1" applyAlignment="1"/>
    <xf numFmtId="2" fontId="22" fillId="0" borderId="18" xfId="0" applyNumberFormat="1" applyFont="1" applyFill="1" applyBorder="1" applyAlignment="1"/>
    <xf numFmtId="165" fontId="22" fillId="15" borderId="3" xfId="0" applyNumberFormat="1" applyFont="1" applyFill="1" applyBorder="1" applyAlignment="1"/>
    <xf numFmtId="11" fontId="0" fillId="0" borderId="18" xfId="0" applyNumberFormat="1" applyFill="1" applyBorder="1"/>
    <xf numFmtId="164" fontId="0" fillId="0" borderId="18" xfId="0" applyNumberFormat="1" applyFill="1" applyBorder="1" applyAlignment="1"/>
    <xf numFmtId="0" fontId="0" fillId="0" borderId="7" xfId="0" applyFill="1" applyBorder="1" applyAlignment="1">
      <alignment horizontal="center" vertical="center"/>
    </xf>
    <xf numFmtId="0" fontId="0" fillId="0" borderId="19" xfId="0" applyFill="1" applyBorder="1" applyAlignment="1">
      <alignment horizontal="center" vertical="center"/>
    </xf>
    <xf numFmtId="164" fontId="0" fillId="0" borderId="8" xfId="0" applyNumberFormat="1" applyFill="1" applyBorder="1" applyAlignment="1"/>
    <xf numFmtId="11" fontId="5" fillId="13" borderId="20" xfId="0" applyNumberFormat="1" applyFont="1" applyFill="1" applyBorder="1" applyAlignment="1">
      <alignment horizontal="center" wrapText="1"/>
    </xf>
    <xf numFmtId="11" fontId="5" fillId="3" borderId="3" xfId="0" applyNumberFormat="1" applyFont="1" applyFill="1" applyBorder="1" applyAlignment="1">
      <alignment horizontal="center"/>
    </xf>
    <xf numFmtId="164" fontId="7" fillId="0" borderId="21" xfId="0" applyNumberFormat="1" applyFont="1" applyFill="1" applyBorder="1" applyAlignment="1">
      <alignment horizontal="center" wrapText="1"/>
    </xf>
    <xf numFmtId="11" fontId="5" fillId="13" borderId="20" xfId="0" applyNumberFormat="1" applyFont="1" applyFill="1" applyBorder="1" applyAlignment="1">
      <alignment horizontal="center"/>
    </xf>
    <xf numFmtId="11" fontId="5" fillId="0" borderId="20" xfId="0" applyNumberFormat="1" applyFont="1" applyFill="1" applyBorder="1" applyAlignment="1">
      <alignment horizontal="center" wrapText="1"/>
    </xf>
    <xf numFmtId="164" fontId="5" fillId="0" borderId="21" xfId="0" applyNumberFormat="1" applyFont="1" applyFill="1" applyBorder="1" applyAlignment="1">
      <alignment horizontal="center" wrapText="1"/>
    </xf>
    <xf numFmtId="164" fontId="5" fillId="0" borderId="21" xfId="0" applyNumberFormat="1" applyFont="1" applyFill="1" applyBorder="1" applyAlignment="1">
      <alignment horizontal="center"/>
    </xf>
    <xf numFmtId="11" fontId="5" fillId="14" borderId="20" xfId="0" applyNumberFormat="1" applyFont="1" applyFill="1" applyBorder="1" applyAlignment="1">
      <alignment horizontal="center" wrapText="1"/>
    </xf>
    <xf numFmtId="11" fontId="5" fillId="13" borderId="22" xfId="0" applyNumberFormat="1" applyFont="1" applyFill="1" applyBorder="1" applyAlignment="1">
      <alignment horizontal="center" wrapText="1"/>
    </xf>
    <xf numFmtId="164" fontId="5" fillId="0" borderId="23" xfId="0" applyNumberFormat="1" applyFont="1" applyFill="1" applyBorder="1" applyAlignment="1">
      <alignment horizontal="center"/>
    </xf>
    <xf numFmtId="0" fontId="22" fillId="0" borderId="18" xfId="0" applyFont="1" applyFill="1" applyBorder="1" applyAlignment="1">
      <alignment horizontal="center"/>
    </xf>
    <xf numFmtId="11" fontId="22" fillId="0" borderId="18" xfId="0" applyNumberFormat="1" applyFont="1" applyFill="1" applyBorder="1" applyAlignment="1"/>
    <xf numFmtId="0" fontId="0" fillId="0" borderId="18" xfId="0" applyFill="1" applyBorder="1" applyAlignment="1"/>
    <xf numFmtId="2" fontId="22" fillId="0" borderId="19" xfId="0" applyNumberFormat="1" applyFont="1" applyFill="1" applyBorder="1" applyAlignment="1"/>
    <xf numFmtId="11" fontId="22" fillId="0" borderId="19" xfId="0" applyNumberFormat="1" applyFont="1" applyFill="1" applyBorder="1" applyAlignment="1"/>
    <xf numFmtId="0" fontId="5" fillId="0" borderId="8" xfId="0" applyFont="1" applyFill="1" applyBorder="1" applyAlignment="1">
      <alignment horizontal="center" wrapText="1"/>
    </xf>
    <xf numFmtId="11" fontId="7" fillId="13" borderId="20" xfId="0" applyNumberFormat="1" applyFont="1" applyFill="1" applyBorder="1" applyAlignment="1">
      <alignment horizontal="center" wrapText="1"/>
    </xf>
    <xf numFmtId="0" fontId="5" fillId="0" borderId="21" xfId="0" applyFont="1" applyFill="1" applyBorder="1" applyAlignment="1">
      <alignment horizontal="center" wrapText="1"/>
    </xf>
    <xf numFmtId="11" fontId="22" fillId="13" borderId="20" xfId="0" applyNumberFormat="1" applyFont="1" applyFill="1" applyBorder="1" applyAlignment="1">
      <alignment horizontal="center" wrapText="1"/>
    </xf>
    <xf numFmtId="11" fontId="22" fillId="14" borderId="20" xfId="0" applyNumberFormat="1" applyFont="1" applyFill="1" applyBorder="1" applyAlignment="1">
      <alignment horizontal="center" wrapText="1"/>
    </xf>
    <xf numFmtId="0" fontId="5" fillId="0" borderId="20" xfId="0" applyFont="1" applyFill="1" applyBorder="1" applyAlignment="1">
      <alignment horizontal="center" wrapText="1"/>
    </xf>
    <xf numFmtId="2" fontId="22" fillId="0" borderId="23" xfId="0" applyNumberFormat="1" applyFont="1" applyFill="1" applyBorder="1" applyAlignment="1"/>
    <xf numFmtId="164" fontId="5" fillId="0" borderId="23" xfId="0" applyNumberFormat="1" applyFont="1" applyFill="1" applyBorder="1" applyAlignment="1">
      <alignment horizontal="center" wrapText="1"/>
    </xf>
    <xf numFmtId="0" fontId="5" fillId="0" borderId="24" xfId="0" applyFont="1" applyFill="1" applyBorder="1" applyAlignment="1">
      <alignment horizontal="center" wrapText="1"/>
    </xf>
    <xf numFmtId="0" fontId="0" fillId="0" borderId="8" xfId="0" applyFill="1" applyBorder="1" applyAlignment="1"/>
    <xf numFmtId="11" fontId="7" fillId="0" borderId="21" xfId="0" applyNumberFormat="1" applyFont="1" applyFill="1" applyBorder="1" applyAlignment="1">
      <alignment horizontal="center" wrapText="1"/>
    </xf>
    <xf numFmtId="11" fontId="5" fillId="0" borderId="21" xfId="0" applyNumberFormat="1" applyFont="1" applyFill="1" applyBorder="1" applyAlignment="1">
      <alignment horizontal="center"/>
    </xf>
    <xf numFmtId="11" fontId="5" fillId="0" borderId="20" xfId="0" applyNumberFormat="1" applyFont="1" applyFill="1" applyBorder="1" applyAlignment="1">
      <alignment horizontal="center"/>
    </xf>
    <xf numFmtId="11" fontId="5" fillId="14" borderId="20" xfId="0" applyNumberFormat="1" applyFont="1" applyFill="1" applyBorder="1" applyAlignment="1">
      <alignment horizontal="center"/>
    </xf>
    <xf numFmtId="11" fontId="5" fillId="0" borderId="21" xfId="0" applyNumberFormat="1" applyFont="1" applyFill="1" applyBorder="1" applyAlignment="1">
      <alignment horizontal="center" wrapText="1"/>
    </xf>
    <xf numFmtId="11" fontId="5" fillId="14" borderId="25" xfId="0" applyNumberFormat="1" applyFont="1" applyFill="1" applyBorder="1" applyAlignment="1">
      <alignment horizontal="center" wrapText="1"/>
    </xf>
    <xf numFmtId="11" fontId="5" fillId="13" borderId="25" xfId="0" applyNumberFormat="1" applyFont="1" applyFill="1" applyBorder="1" applyAlignment="1">
      <alignment horizontal="center" wrapText="1"/>
    </xf>
    <xf numFmtId="11" fontId="22" fillId="13" borderId="25" xfId="0" applyNumberFormat="1" applyFont="1" applyFill="1" applyBorder="1" applyAlignment="1">
      <alignment horizontal="center" wrapText="1"/>
    </xf>
    <xf numFmtId="11" fontId="22" fillId="14" borderId="25" xfId="0" applyNumberFormat="1" applyFont="1" applyFill="1" applyBorder="1" applyAlignment="1">
      <alignment horizontal="center" wrapText="1"/>
    </xf>
    <xf numFmtId="0" fontId="5" fillId="0" borderId="25" xfId="0" applyFont="1" applyFill="1" applyBorder="1" applyAlignment="1">
      <alignment horizontal="center" wrapText="1"/>
    </xf>
    <xf numFmtId="11" fontId="5" fillId="0" borderId="26" xfId="0" applyNumberFormat="1" applyFont="1" applyFill="1" applyBorder="1" applyAlignment="1">
      <alignment horizontal="center" wrapText="1"/>
    </xf>
    <xf numFmtId="11" fontId="22" fillId="0" borderId="27" xfId="0" applyNumberFormat="1" applyFont="1" applyFill="1" applyBorder="1" applyAlignment="1"/>
    <xf numFmtId="11" fontId="0" fillId="0" borderId="18" xfId="0" applyNumberFormat="1" applyFill="1" applyBorder="1" applyAlignment="1"/>
    <xf numFmtId="11" fontId="0" fillId="0" borderId="19" xfId="0" applyNumberFormat="1" applyFill="1" applyBorder="1" applyAlignment="1"/>
    <xf numFmtId="165" fontId="22" fillId="0" borderId="18" xfId="0" applyNumberFormat="1" applyFont="1" applyFill="1" applyBorder="1" applyAlignment="1"/>
    <xf numFmtId="0" fontId="0" fillId="0" borderId="18" xfId="0" applyFill="1" applyBorder="1" applyAlignment="1">
      <alignment horizontal="center" wrapText="1"/>
    </xf>
    <xf numFmtId="0" fontId="22" fillId="0" borderId="7" xfId="0" applyFont="1" applyFill="1" applyBorder="1" applyAlignment="1">
      <alignment horizontal="center" vertical="center"/>
    </xf>
    <xf numFmtId="165" fontId="22" fillId="0" borderId="19" xfId="0" applyNumberFormat="1" applyFont="1" applyFill="1" applyBorder="1" applyAlignment="1"/>
    <xf numFmtId="164" fontId="7" fillId="0" borderId="20" xfId="0" applyNumberFormat="1" applyFont="1" applyFill="1" applyBorder="1" applyAlignment="1">
      <alignment horizontal="center" wrapText="1"/>
    </xf>
    <xf numFmtId="164" fontId="5" fillId="0" borderId="20" xfId="0" applyNumberFormat="1" applyFont="1" applyFill="1" applyBorder="1" applyAlignment="1">
      <alignment horizontal="center" wrapText="1"/>
    </xf>
    <xf numFmtId="164" fontId="5" fillId="0" borderId="20" xfId="0" applyNumberFormat="1" applyFont="1" applyFill="1" applyBorder="1" applyAlignment="1">
      <alignment horizontal="center"/>
    </xf>
    <xf numFmtId="164" fontId="5" fillId="13" borderId="20" xfId="0" applyNumberFormat="1" applyFont="1" applyFill="1" applyBorder="1" applyAlignment="1">
      <alignment horizontal="center" wrapText="1"/>
    </xf>
    <xf numFmtId="164" fontId="22" fillId="13" borderId="20" xfId="0" applyNumberFormat="1" applyFont="1" applyFill="1" applyBorder="1" applyAlignment="1">
      <alignment horizontal="center" wrapText="1"/>
    </xf>
    <xf numFmtId="164" fontId="5" fillId="14" borderId="20" xfId="0" applyNumberFormat="1" applyFont="1" applyFill="1" applyBorder="1" applyAlignment="1">
      <alignment horizontal="center" wrapText="1"/>
    </xf>
    <xf numFmtId="164" fontId="5" fillId="13" borderId="22" xfId="0" applyNumberFormat="1" applyFont="1" applyFill="1" applyBorder="1" applyAlignment="1">
      <alignment horizontal="center" wrapText="1"/>
    </xf>
    <xf numFmtId="11" fontId="3" fillId="0" borderId="23" xfId="0" applyNumberFormat="1" applyFont="1" applyFill="1" applyBorder="1" applyAlignment="1">
      <alignment horizontal="center" wrapText="1"/>
    </xf>
    <xf numFmtId="164" fontId="3" fillId="0" borderId="23" xfId="0" applyNumberFormat="1" applyFont="1" applyFill="1" applyBorder="1" applyAlignment="1">
      <alignment horizontal="center" wrapText="1"/>
    </xf>
    <xf numFmtId="2" fontId="3" fillId="0" borderId="23" xfId="0" applyNumberFormat="1" applyFont="1" applyFill="1" applyBorder="1" applyAlignment="1">
      <alignment horizontal="center" wrapText="1"/>
    </xf>
    <xf numFmtId="0" fontId="3" fillId="0" borderId="23" xfId="0" applyFont="1" applyFill="1" applyBorder="1" applyAlignment="1">
      <alignment horizontal="center" wrapText="1"/>
    </xf>
    <xf numFmtId="165" fontId="3" fillId="0" borderId="23" xfId="0" applyNumberFormat="1" applyFont="1" applyFill="1" applyBorder="1" applyAlignment="1">
      <alignment horizontal="center" wrapText="1"/>
    </xf>
    <xf numFmtId="11" fontId="22" fillId="0" borderId="3" xfId="0" applyNumberFormat="1" applyFont="1" applyFill="1" applyBorder="1" applyAlignment="1">
      <alignment horizontal="center"/>
    </xf>
    <xf numFmtId="0" fontId="0" fillId="0" borderId="18" xfId="0" applyFill="1" applyBorder="1"/>
    <xf numFmtId="0" fontId="0" fillId="0" borderId="18" xfId="0" applyFill="1" applyBorder="1" applyAlignment="1">
      <alignment wrapText="1"/>
    </xf>
    <xf numFmtId="3" fontId="0" fillId="0" borderId="18" xfId="0" applyNumberFormat="1" applyFill="1" applyBorder="1"/>
    <xf numFmtId="0" fontId="0" fillId="0" borderId="7" xfId="0" applyFill="1" applyBorder="1"/>
    <xf numFmtId="0" fontId="0" fillId="0" borderId="19" xfId="0" applyFill="1" applyBorder="1" applyAlignment="1">
      <alignment wrapText="1"/>
    </xf>
    <xf numFmtId="0" fontId="11" fillId="0" borderId="19" xfId="4" applyFont="1" applyFill="1" applyBorder="1" applyAlignment="1">
      <alignment horizontal="center" wrapText="1"/>
    </xf>
    <xf numFmtId="0" fontId="5" fillId="0" borderId="19" xfId="0" applyFont="1" applyFill="1" applyBorder="1" applyAlignment="1">
      <alignment horizontal="center" wrapText="1"/>
    </xf>
    <xf numFmtId="0" fontId="5" fillId="0" borderId="19" xfId="0" applyFont="1" applyFill="1" applyBorder="1" applyAlignment="1">
      <alignment horizontal="center"/>
    </xf>
    <xf numFmtId="3" fontId="5" fillId="0" borderId="8" xfId="1" applyNumberFormat="1" applyFont="1" applyBorder="1" applyAlignment="1">
      <alignment horizontal="center"/>
    </xf>
    <xf numFmtId="0" fontId="0" fillId="0" borderId="20" xfId="0" applyFill="1" applyBorder="1"/>
    <xf numFmtId="0" fontId="24" fillId="0" borderId="3" xfId="0" applyFont="1" applyFill="1" applyBorder="1" applyAlignment="1">
      <alignment horizontal="center"/>
    </xf>
    <xf numFmtId="3" fontId="5" fillId="0" borderId="21" xfId="1" applyNumberFormat="1" applyFont="1" applyBorder="1" applyAlignment="1">
      <alignment horizontal="center"/>
    </xf>
    <xf numFmtId="0" fontId="11" fillId="0" borderId="28" xfId="4" applyFont="1" applyFill="1" applyBorder="1" applyAlignment="1">
      <alignment horizontal="center" wrapText="1"/>
    </xf>
    <xf numFmtId="0" fontId="0" fillId="0" borderId="22" xfId="0" applyFill="1" applyBorder="1"/>
    <xf numFmtId="0" fontId="0" fillId="0" borderId="23" xfId="0" applyFill="1" applyBorder="1" applyAlignment="1">
      <alignment wrapText="1"/>
    </xf>
    <xf numFmtId="0" fontId="5" fillId="0" borderId="23" xfId="0" applyFont="1" applyFill="1" applyBorder="1" applyAlignment="1">
      <alignment horizontal="center" wrapText="1"/>
    </xf>
    <xf numFmtId="0" fontId="7" fillId="0" borderId="23" xfId="0" applyFont="1" applyFill="1" applyBorder="1" applyAlignment="1">
      <alignment horizontal="center" wrapText="1"/>
    </xf>
    <xf numFmtId="0" fontId="5" fillId="0" borderId="23" xfId="0" applyFont="1" applyFill="1" applyBorder="1" applyAlignment="1">
      <alignment horizontal="center"/>
    </xf>
    <xf numFmtId="3" fontId="5" fillId="0" borderId="24" xfId="1" applyNumberFormat="1" applyFont="1" applyBorder="1" applyAlignment="1">
      <alignment horizontal="center"/>
    </xf>
    <xf numFmtId="0" fontId="23" fillId="0" borderId="23" xfId="0" applyFont="1" applyFill="1" applyBorder="1" applyAlignment="1">
      <alignment wrapText="1"/>
    </xf>
    <xf numFmtId="0" fontId="23" fillId="0" borderId="23" xfId="0" applyFont="1" applyFill="1" applyBorder="1" applyAlignment="1">
      <alignment horizontal="center" wrapText="1"/>
    </xf>
    <xf numFmtId="3" fontId="3" fillId="0" borderId="23" xfId="0" applyNumberFormat="1" applyFont="1" applyFill="1" applyBorder="1" applyAlignment="1">
      <alignment horizontal="center" wrapText="1"/>
    </xf>
    <xf numFmtId="11" fontId="22" fillId="3" borderId="3" xfId="0" applyNumberFormat="1" applyFont="1" applyFill="1" applyBorder="1" applyAlignment="1">
      <alignment horizontal="center"/>
    </xf>
    <xf numFmtId="0" fontId="0" fillId="0" borderId="3" xfId="0" applyFill="1" applyBorder="1" applyAlignment="1">
      <alignment vertical="center" wrapText="1"/>
    </xf>
    <xf numFmtId="0" fontId="22" fillId="0" borderId="3" xfId="0" applyFont="1" applyFill="1" applyBorder="1"/>
    <xf numFmtId="0" fontId="0" fillId="0" borderId="16" xfId="0" applyFill="1" applyBorder="1" applyAlignment="1">
      <alignment wrapText="1"/>
    </xf>
    <xf numFmtId="0" fontId="0" fillId="0" borderId="16" xfId="0" applyFill="1" applyBorder="1"/>
    <xf numFmtId="0" fontId="0" fillId="0" borderId="18" xfId="0" applyFill="1" applyBorder="1" applyAlignment="1">
      <alignment vertical="center" wrapText="1"/>
    </xf>
    <xf numFmtId="0" fontId="22" fillId="0" borderId="18" xfId="0" applyFont="1" applyFill="1" applyBorder="1"/>
    <xf numFmtId="0" fontId="5" fillId="0" borderId="7" xfId="0" applyFont="1" applyFill="1" applyBorder="1" applyAlignment="1">
      <alignment horizontal="center" vertical="center" wrapText="1"/>
    </xf>
    <xf numFmtId="0" fontId="0" fillId="0" borderId="19" xfId="0" applyFill="1" applyBorder="1"/>
    <xf numFmtId="0" fontId="22" fillId="0" borderId="8" xfId="0" applyFont="1" applyFill="1" applyBorder="1" applyAlignment="1">
      <alignment wrapText="1"/>
    </xf>
    <xf numFmtId="0" fontId="5" fillId="0" borderId="20" xfId="0" applyFont="1" applyFill="1" applyBorder="1" applyAlignment="1">
      <alignment horizontal="center" vertical="center" wrapText="1"/>
    </xf>
    <xf numFmtId="0" fontId="22" fillId="0" borderId="21" xfId="0" applyFont="1" applyFill="1" applyBorder="1" applyAlignment="1">
      <alignment wrapText="1"/>
    </xf>
    <xf numFmtId="0" fontId="5" fillId="13" borderId="20" xfId="0" applyFont="1" applyFill="1" applyBorder="1" applyAlignment="1">
      <alignment horizontal="center" vertical="center" wrapText="1"/>
    </xf>
    <xf numFmtId="0" fontId="5" fillId="14" borderId="20" xfId="0" applyFont="1" applyFill="1" applyBorder="1" applyAlignment="1">
      <alignment horizontal="center" vertical="center" wrapText="1"/>
    </xf>
    <xf numFmtId="0" fontId="5" fillId="13" borderId="22" xfId="0" applyFont="1" applyFill="1" applyBorder="1" applyAlignment="1">
      <alignment horizontal="center" vertical="center" wrapText="1"/>
    </xf>
    <xf numFmtId="0" fontId="0" fillId="0" borderId="23" xfId="0" applyFill="1" applyBorder="1" applyAlignment="1">
      <alignment horizontal="center"/>
    </xf>
    <xf numFmtId="0" fontId="22" fillId="0" borderId="24" xfId="0" applyFont="1" applyFill="1" applyBorder="1" applyAlignment="1">
      <alignment wrapText="1"/>
    </xf>
    <xf numFmtId="0" fontId="22" fillId="16" borderId="19" xfId="0" applyFont="1" applyFill="1" applyBorder="1" applyAlignment="1">
      <alignment horizontal="center" vertical="center" wrapText="1"/>
    </xf>
    <xf numFmtId="164" fontId="6" fillId="16" borderId="3" xfId="0" applyNumberFormat="1" applyFont="1" applyFill="1" applyBorder="1" applyAlignment="1">
      <alignment horizontal="center" wrapText="1"/>
    </xf>
    <xf numFmtId="164" fontId="5" fillId="16" borderId="21" xfId="0" applyNumberFormat="1" applyFont="1" applyFill="1" applyBorder="1" applyAlignment="1">
      <alignment horizontal="center" wrapText="1"/>
    </xf>
    <xf numFmtId="164" fontId="5" fillId="16" borderId="24" xfId="0" applyNumberFormat="1" applyFont="1" applyFill="1" applyBorder="1" applyAlignment="1">
      <alignment horizontal="center" wrapText="1"/>
    </xf>
    <xf numFmtId="0" fontId="5" fillId="16" borderId="21" xfId="0" applyFont="1" applyFill="1" applyBorder="1" applyAlignment="1">
      <alignment horizontal="center" wrapText="1"/>
    </xf>
    <xf numFmtId="0" fontId="22" fillId="16" borderId="7" xfId="0" applyFont="1" applyFill="1" applyBorder="1" applyAlignment="1">
      <alignment horizontal="center" vertical="center" wrapText="1"/>
    </xf>
    <xf numFmtId="0" fontId="22" fillId="0" borderId="19" xfId="0" applyFont="1" applyFill="1" applyBorder="1" applyAlignment="1">
      <alignment wrapText="1"/>
    </xf>
    <xf numFmtId="0" fontId="22" fillId="0" borderId="23" xfId="0" applyFont="1" applyFill="1" applyBorder="1" applyAlignment="1">
      <alignment wrapText="1"/>
    </xf>
    <xf numFmtId="0" fontId="13" fillId="0" borderId="0" xfId="2" quotePrefix="1" applyNumberFormat="1" applyFont="1" applyFill="1" applyBorder="1" applyAlignment="1">
      <alignment horizontal="center"/>
    </xf>
    <xf numFmtId="0" fontId="14" fillId="0" borderId="28" xfId="5" applyNumberFormat="1" applyFont="1" applyFill="1" applyBorder="1" applyAlignment="1">
      <alignment horizontal="center" wrapText="1"/>
    </xf>
    <xf numFmtId="0" fontId="10" fillId="0" borderId="3" xfId="0" applyFont="1" applyFill="1" applyBorder="1" applyAlignment="1" applyProtection="1">
      <alignment horizontal="center" vertical="center" wrapText="1"/>
    </xf>
    <xf numFmtId="0" fontId="0" fillId="0" borderId="18" xfId="0" applyFill="1" applyBorder="1" applyAlignment="1">
      <alignment horizontal="center"/>
    </xf>
    <xf numFmtId="0" fontId="0" fillId="0" borderId="0" xfId="0" applyNumberFormat="1" applyAlignment="1">
      <alignment wrapText="1"/>
    </xf>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applyAlignment="1">
      <alignment wrapText="1"/>
    </xf>
    <xf numFmtId="164" fontId="5" fillId="17" borderId="3" xfId="0" applyNumberFormat="1" applyFont="1" applyFill="1" applyBorder="1" applyAlignment="1">
      <alignment horizontal="center"/>
    </xf>
    <xf numFmtId="0" fontId="2" fillId="0" borderId="0" xfId="0" applyFont="1" applyAlignment="1">
      <alignment vertical="top"/>
    </xf>
    <xf numFmtId="0" fontId="0" fillId="18" borderId="3" xfId="0" applyFill="1" applyBorder="1" applyAlignment="1">
      <alignment vertical="top" wrapText="1"/>
    </xf>
    <xf numFmtId="0" fontId="0" fillId="4" borderId="18" xfId="0" applyFill="1" applyBorder="1" applyAlignment="1">
      <alignment vertical="top" wrapText="1"/>
    </xf>
    <xf numFmtId="0" fontId="0" fillId="0" borderId="3" xfId="0" applyBorder="1" applyAlignment="1">
      <alignment vertical="top" wrapText="1"/>
    </xf>
    <xf numFmtId="0" fontId="0" fillId="0" borderId="0" xfId="0" applyBorder="1" applyAlignment="1">
      <alignment vertical="top" wrapText="1"/>
    </xf>
    <xf numFmtId="0" fontId="0" fillId="15" borderId="3" xfId="0" applyFill="1" applyBorder="1" applyAlignment="1">
      <alignment vertical="top" wrapText="1"/>
    </xf>
    <xf numFmtId="0" fontId="0" fillId="3" borderId="3" xfId="0" applyFill="1" applyBorder="1" applyAlignment="1">
      <alignment vertical="top" wrapText="1"/>
    </xf>
    <xf numFmtId="0" fontId="0" fillId="0" borderId="0" xfId="0" applyAlignment="1">
      <alignment wrapText="1"/>
    </xf>
    <xf numFmtId="0" fontId="0" fillId="0" borderId="0" xfId="0" applyAlignment="1">
      <alignment vertical="top" wrapText="1"/>
    </xf>
    <xf numFmtId="3" fontId="5" fillId="19" borderId="21" xfId="1" applyNumberFormat="1" applyFont="1" applyFill="1" applyBorder="1" applyAlignment="1">
      <alignment horizontal="center"/>
    </xf>
    <xf numFmtId="3" fontId="5" fillId="19" borderId="24" xfId="1" applyNumberFormat="1" applyFont="1" applyFill="1" applyBorder="1" applyAlignment="1">
      <alignment horizontal="center"/>
    </xf>
    <xf numFmtId="0" fontId="5" fillId="19" borderId="3" xfId="0" applyFont="1" applyFill="1" applyBorder="1" applyAlignment="1">
      <alignment horizontal="center"/>
    </xf>
    <xf numFmtId="0" fontId="5" fillId="19" borderId="23" xfId="0" applyFont="1" applyFill="1" applyBorder="1" applyAlignment="1">
      <alignment horizontal="center"/>
    </xf>
    <xf numFmtId="3" fontId="5" fillId="0" borderId="21" xfId="1" applyNumberFormat="1" applyFont="1" applyFill="1" applyBorder="1" applyAlignment="1">
      <alignment horizontal="center"/>
    </xf>
    <xf numFmtId="11" fontId="5" fillId="0" borderId="23" xfId="0" applyNumberFormat="1" applyFont="1" applyFill="1" applyBorder="1" applyAlignment="1">
      <alignment horizontal="center"/>
    </xf>
    <xf numFmtId="11" fontId="15" fillId="0" borderId="3" xfId="0" applyNumberFormat="1" applyFont="1" applyFill="1" applyBorder="1" applyAlignment="1"/>
    <xf numFmtId="0" fontId="0" fillId="0" borderId="0" xfId="0" applyFill="1"/>
    <xf numFmtId="164" fontId="0" fillId="0" borderId="0" xfId="0" applyNumberFormat="1"/>
    <xf numFmtId="0" fontId="0" fillId="0" borderId="0" xfId="0"/>
    <xf numFmtId="0" fontId="10" fillId="0" borderId="4" xfId="0" applyFont="1" applyFill="1" applyBorder="1" applyAlignment="1" applyProtection="1">
      <alignment horizontal="right" vertical="center" wrapText="1"/>
    </xf>
    <xf numFmtId="0" fontId="10" fillId="0" borderId="4" xfId="0" applyFont="1" applyFill="1" applyBorder="1" applyAlignment="1" applyProtection="1">
      <alignment vertical="center" wrapText="1"/>
    </xf>
    <xf numFmtId="0" fontId="0" fillId="0" borderId="0" xfId="0" applyAlignment="1">
      <alignment horizontal="center"/>
    </xf>
    <xf numFmtId="11" fontId="22" fillId="0" borderId="23" xfId="0" applyNumberFormat="1" applyFont="1" applyFill="1" applyBorder="1" applyAlignment="1"/>
    <xf numFmtId="11" fontId="22" fillId="0" borderId="23" xfId="0" applyNumberFormat="1" applyFont="1" applyFill="1" applyBorder="1" applyAlignment="1">
      <alignment horizontal="center"/>
    </xf>
    <xf numFmtId="165" fontId="22" fillId="0" borderId="23" xfId="0" applyNumberFormat="1" applyFont="1" applyFill="1" applyBorder="1" applyAlignment="1"/>
    <xf numFmtId="0" fontId="0" fillId="19" borderId="0" xfId="0" applyFill="1" applyAlignment="1">
      <alignment vertical="top" wrapText="1"/>
    </xf>
    <xf numFmtId="0" fontId="2" fillId="0" borderId="29" xfId="0" applyFont="1" applyBorder="1" applyAlignment="1">
      <alignment wrapText="1"/>
    </xf>
    <xf numFmtId="0" fontId="2" fillId="0" borderId="30" xfId="0" applyFont="1" applyBorder="1" applyAlignment="1">
      <alignment wrapText="1"/>
    </xf>
    <xf numFmtId="0" fontId="25" fillId="0" borderId="31" xfId="0" applyFont="1" applyBorder="1" applyAlignment="1">
      <alignment wrapText="1"/>
    </xf>
    <xf numFmtId="0" fontId="0" fillId="0" borderId="32" xfId="0" applyBorder="1" applyAlignment="1">
      <alignment vertical="top" wrapText="1"/>
    </xf>
    <xf numFmtId="0" fontId="25" fillId="0" borderId="33" xfId="0" applyFont="1" applyBorder="1" applyAlignment="1">
      <alignment wrapText="1"/>
    </xf>
    <xf numFmtId="0" fontId="2" fillId="0" borderId="30" xfId="0" applyFont="1" applyBorder="1" applyAlignment="1">
      <alignment horizontal="center" wrapText="1"/>
    </xf>
    <xf numFmtId="0" fontId="0" fillId="0" borderId="32" xfId="0" applyBorder="1" applyAlignment="1">
      <alignment horizontal="center" vertical="top" wrapText="1"/>
    </xf>
    <xf numFmtId="0" fontId="0" fillId="0" borderId="34" xfId="0" applyBorder="1" applyAlignment="1">
      <alignment vertical="top" wrapText="1"/>
    </xf>
    <xf numFmtId="0" fontId="0" fillId="0" borderId="31" xfId="0" applyBorder="1" applyAlignment="1">
      <alignment vertical="top" wrapText="1"/>
    </xf>
    <xf numFmtId="0" fontId="0" fillId="0" borderId="34" xfId="0" applyBorder="1" applyAlignment="1">
      <alignment horizontal="center" vertical="top" wrapText="1"/>
    </xf>
    <xf numFmtId="0" fontId="0" fillId="0" borderId="31" xfId="0" applyBorder="1" applyAlignment="1">
      <alignment horizontal="center" vertical="top" wrapText="1"/>
    </xf>
    <xf numFmtId="0" fontId="0" fillId="0" borderId="33" xfId="0" applyBorder="1" applyAlignment="1">
      <alignment vertical="top" wrapText="1"/>
    </xf>
    <xf numFmtId="0" fontId="0" fillId="0" borderId="33" xfId="0" applyBorder="1" applyAlignment="1">
      <alignment horizontal="center" vertical="top" wrapText="1"/>
    </xf>
    <xf numFmtId="0" fontId="0" fillId="0" borderId="0" xfId="0" applyAlignment="1">
      <alignment wrapText="1"/>
    </xf>
    <xf numFmtId="0" fontId="0" fillId="0" borderId="0" xfId="0" applyAlignment="1">
      <alignment vertical="top" wrapText="1"/>
    </xf>
    <xf numFmtId="0" fontId="16" fillId="6" borderId="0" xfId="2" applyFont="1" applyFill="1" applyBorder="1" applyAlignment="1" applyProtection="1">
      <alignment horizontal="center" vertical="center" wrapText="1"/>
    </xf>
    <xf numFmtId="0" fontId="16" fillId="6" borderId="0" xfId="6" applyFont="1" applyFill="1" applyBorder="1" applyAlignment="1" applyProtection="1">
      <alignment horizontal="center" vertical="center" wrapText="1"/>
    </xf>
    <xf numFmtId="0" fontId="16" fillId="12" borderId="9" xfId="6" applyFont="1" applyFill="1" applyBorder="1" applyAlignment="1" applyProtection="1">
      <alignment horizontal="left" vertical="center" wrapText="1"/>
    </xf>
    <xf numFmtId="0" fontId="0" fillId="6" borderId="15" xfId="0" applyFill="1" applyBorder="1" applyAlignment="1">
      <alignment vertical="center" wrapText="1"/>
    </xf>
    <xf numFmtId="0" fontId="0" fillId="6" borderId="10" xfId="0" applyFill="1" applyBorder="1" applyAlignment="1">
      <alignment vertical="center" wrapText="1"/>
    </xf>
    <xf numFmtId="0" fontId="20" fillId="0" borderId="11" xfId="6" applyBorder="1" applyAlignment="1">
      <alignment horizontal="center" vertical="center"/>
    </xf>
  </cellXfs>
  <cellStyles count="8">
    <cellStyle name="Comma" xfId="1" builtinId="3"/>
    <cellStyle name="Normal" xfId="0" builtinId="0"/>
    <cellStyle name="Normal 2" xfId="2"/>
    <cellStyle name="Normal 2 2" xfId="6"/>
    <cellStyle name="Normal_NATAData" xfId="4"/>
    <cellStyle name="Normal_Sheet1" xfId="5"/>
    <cellStyle name="Normal_Sheet4" xfId="7"/>
    <cellStyle name="Normal_Sheet5" xfId="3"/>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7C80"/>
      <color rgb="FFFFFFCC"/>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houyoux/Application%20Data/Microsoft/Excel/Other_Emission_All_Uni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_Emission_Other_Final_Crosstab"/>
      <sheetName val="Q_Emission_Other_Final_Boilers"/>
      <sheetName val="Formaldehyde"/>
      <sheetName val="Formaldehyde (2)"/>
      <sheetName val="Oil_Coal_HCl_HF"/>
      <sheetName val="Oil_Coal_HCl_HF(2)"/>
      <sheetName val="Coal_Injection"/>
      <sheetName val="Sheet7"/>
    </sheetNames>
    <sheetDataSet>
      <sheetData sheetId="0">
        <row r="1">
          <cell r="F1" t="str">
            <v>concatenated</v>
          </cell>
          <cell r="G1" t="str">
            <v>Chlorine</v>
          </cell>
          <cell r="H1" t="str">
            <v>Formaldehyde</v>
          </cell>
          <cell r="I1" t="str">
            <v>HCl</v>
          </cell>
          <cell r="J1" t="str">
            <v>HF</v>
          </cell>
        </row>
        <row r="2">
          <cell r="F2" t="str">
            <v>130&amp;C1</v>
          </cell>
          <cell r="H2">
            <v>1.03E-5</v>
          </cell>
        </row>
        <row r="3">
          <cell r="F3" t="str">
            <v>130&amp;C4</v>
          </cell>
          <cell r="H3">
            <v>4.9699999999999998E-6</v>
          </cell>
        </row>
        <row r="4">
          <cell r="F4" t="str">
            <v>130&amp;C3</v>
          </cell>
          <cell r="H4">
            <v>4.1699999999999999E-6</v>
          </cell>
        </row>
        <row r="5">
          <cell r="F5" t="str">
            <v>165&amp;2</v>
          </cell>
          <cell r="H5">
            <v>1.02E-6</v>
          </cell>
        </row>
        <row r="6">
          <cell r="F6" t="str">
            <v>617&amp;PPE03</v>
          </cell>
          <cell r="H6">
            <v>3.8504910000000003E-4</v>
          </cell>
          <cell r="I6">
            <v>6.0783690000000003E-4</v>
          </cell>
          <cell r="J6">
            <v>1.45666066666667E-4</v>
          </cell>
        </row>
        <row r="7">
          <cell r="F7" t="str">
            <v>617&amp;PPE04</v>
          </cell>
          <cell r="H7">
            <v>6.0262600000000001E-5</v>
          </cell>
          <cell r="I7">
            <v>7.3708936666666699E-4</v>
          </cell>
          <cell r="J7">
            <v>1.5696413333333301E-4</v>
          </cell>
        </row>
        <row r="8">
          <cell r="F8" t="str">
            <v>621&amp;PTF01</v>
          </cell>
          <cell r="H8">
            <v>1.17563933333333E-4</v>
          </cell>
          <cell r="I8">
            <v>8.2002639999999999E-4</v>
          </cell>
          <cell r="J8">
            <v>2.0804726666666699E-4</v>
          </cell>
        </row>
        <row r="9">
          <cell r="F9" t="str">
            <v>621&amp;PTF02</v>
          </cell>
          <cell r="H9">
            <v>8.2989499999999995E-5</v>
          </cell>
          <cell r="I9">
            <v>9.1646679999999995E-4</v>
          </cell>
          <cell r="J9">
            <v>1.48569733333333E-4</v>
          </cell>
        </row>
        <row r="10">
          <cell r="F10" t="str">
            <v>764&amp;H8</v>
          </cell>
          <cell r="H10">
            <v>5.2299999999999997E-5</v>
          </cell>
        </row>
        <row r="11">
          <cell r="F11" t="str">
            <v>764&amp;H9</v>
          </cell>
          <cell r="H11">
            <v>4.4299999999999999E-5</v>
          </cell>
        </row>
        <row r="12">
          <cell r="F12" t="str">
            <v>765&amp;K3</v>
          </cell>
          <cell r="H12">
            <v>5.0800000000000002E-5</v>
          </cell>
        </row>
        <row r="13">
          <cell r="F13" t="str">
            <v>765&amp;K1</v>
          </cell>
          <cell r="H13">
            <v>4.9200000000000003E-5</v>
          </cell>
        </row>
        <row r="14">
          <cell r="F14" t="str">
            <v>766&amp;W6</v>
          </cell>
          <cell r="H14">
            <v>4.8000000000000001E-5</v>
          </cell>
        </row>
        <row r="15">
          <cell r="F15" t="str">
            <v>766&amp;W7</v>
          </cell>
          <cell r="H15">
            <v>4.3000000000000002E-5</v>
          </cell>
        </row>
        <row r="16">
          <cell r="F16" t="str">
            <v>990&amp;09</v>
          </cell>
          <cell r="H16">
            <v>5.8773757898999996E-6</v>
          </cell>
        </row>
        <row r="17">
          <cell r="F17" t="str">
            <v>990&amp;10</v>
          </cell>
          <cell r="H17">
            <v>6.6584591930000004E-6</v>
          </cell>
        </row>
        <row r="18">
          <cell r="F18" t="str">
            <v>991&amp;1</v>
          </cell>
          <cell r="H18">
            <v>5.5512576412000002E-6</v>
          </cell>
        </row>
        <row r="19">
          <cell r="F19" t="str">
            <v>991&amp;2</v>
          </cell>
          <cell r="H19">
            <v>5.5512576412000002E-6</v>
          </cell>
        </row>
        <row r="20">
          <cell r="F20" t="str">
            <v>1010&amp;PG7221FA</v>
          </cell>
          <cell r="H20">
            <v>7.1908049488999996E-7</v>
          </cell>
        </row>
        <row r="21">
          <cell r="F21" t="str">
            <v>1010&amp;4</v>
          </cell>
          <cell r="H21">
            <v>2.3970798263666698E-3</v>
          </cell>
        </row>
        <row r="22">
          <cell r="F22" t="str">
            <v>1010&amp;6</v>
          </cell>
          <cell r="H22">
            <v>2.3970798263666698E-3</v>
          </cell>
        </row>
        <row r="23">
          <cell r="F23" t="str">
            <v>1250&amp;3</v>
          </cell>
          <cell r="H23">
            <v>1.3333333333333299E-4</v>
          </cell>
          <cell r="J23">
            <v>8.9999999999999998E-4</v>
          </cell>
        </row>
        <row r="24">
          <cell r="F24" t="str">
            <v>1356&amp;GH1</v>
          </cell>
          <cell r="G24">
            <v>2.9999999999999997E-4</v>
          </cell>
        </row>
        <row r="25">
          <cell r="F25" t="str">
            <v>1356&amp;GH3</v>
          </cell>
          <cell r="G25">
            <v>5.9299999999999999E-4</v>
          </cell>
        </row>
        <row r="26">
          <cell r="F26" t="str">
            <v>1356&amp;GH4</v>
          </cell>
          <cell r="G26">
            <v>5.4383333333333302E-4</v>
          </cell>
        </row>
        <row r="27">
          <cell r="F27" t="str">
            <v>1385&amp;03</v>
          </cell>
          <cell r="H27">
            <v>4.5733333333333298E-7</v>
          </cell>
          <cell r="I27">
            <v>0.14403333333333301</v>
          </cell>
          <cell r="J27">
            <v>4.5333333333333302E-3</v>
          </cell>
        </row>
        <row r="28">
          <cell r="F28" t="str">
            <v>1393&amp;001</v>
          </cell>
          <cell r="H28">
            <v>7.81146666666667E-4</v>
          </cell>
          <cell r="I28">
            <v>2.5799999999999998E-3</v>
          </cell>
          <cell r="J28">
            <v>1.3699999999999999E-3</v>
          </cell>
        </row>
        <row r="29">
          <cell r="F29" t="str">
            <v>1507&amp;1</v>
          </cell>
          <cell r="H29">
            <v>1.065072E-4</v>
          </cell>
          <cell r="I29">
            <v>1.0772221999999999E-3</v>
          </cell>
        </row>
        <row r="30">
          <cell r="F30" t="str">
            <v>1507&amp;2</v>
          </cell>
          <cell r="H30">
            <v>3.9909929999999998E-4</v>
          </cell>
          <cell r="I30">
            <v>3.70121266666667E-4</v>
          </cell>
          <cell r="J30">
            <v>1.4890890000000001E-4</v>
          </cell>
        </row>
        <row r="31">
          <cell r="F31" t="str">
            <v>2050&amp;001</v>
          </cell>
          <cell r="H31">
            <v>3.8999999999999999E-6</v>
          </cell>
          <cell r="I31">
            <v>3.5233333333333301E-3</v>
          </cell>
          <cell r="J31">
            <v>2.15E-3</v>
          </cell>
        </row>
        <row r="32">
          <cell r="F32" t="str">
            <v>2079&amp;5A</v>
          </cell>
          <cell r="H32">
            <v>4.5900000000000001E-6</v>
          </cell>
        </row>
        <row r="33">
          <cell r="F33" t="str">
            <v>2378&amp;2 Coal w or w/o TDF</v>
          </cell>
          <cell r="I33">
            <v>1E-3</v>
          </cell>
          <cell r="J33">
            <v>1E-4</v>
          </cell>
        </row>
        <row r="34">
          <cell r="F34" t="str">
            <v>2727&amp;U12007</v>
          </cell>
          <cell r="G34">
            <v>1.8000000000000001E-4</v>
          </cell>
        </row>
        <row r="35">
          <cell r="F35" t="str">
            <v>2727&amp;U22007</v>
          </cell>
          <cell r="G35">
            <v>1.8000000000000001E-4</v>
          </cell>
        </row>
        <row r="36">
          <cell r="F36" t="str">
            <v>2727&amp;U3</v>
          </cell>
          <cell r="G36">
            <v>1.7000000000000001E-4</v>
          </cell>
        </row>
        <row r="37">
          <cell r="F37" t="str">
            <v>2727&amp;U4</v>
          </cell>
          <cell r="G37">
            <v>1.8000000000000001E-4</v>
          </cell>
        </row>
        <row r="38">
          <cell r="F38" t="str">
            <v>3098&amp;ELR1-2</v>
          </cell>
          <cell r="H38">
            <v>1.6673333333333301E-5</v>
          </cell>
        </row>
        <row r="39">
          <cell r="F39" t="str">
            <v>3098&amp;ELR2-2</v>
          </cell>
          <cell r="H39">
            <v>1.6673333333333301E-5</v>
          </cell>
        </row>
        <row r="40">
          <cell r="F40" t="str">
            <v>3098&amp;ELR3-2</v>
          </cell>
          <cell r="H40">
            <v>1.6673333333333301E-5</v>
          </cell>
        </row>
        <row r="41">
          <cell r="F41" t="str">
            <v>3098&amp;ELR4-2</v>
          </cell>
          <cell r="H41">
            <v>1.6673333333333301E-5</v>
          </cell>
        </row>
        <row r="42">
          <cell r="F42" t="str">
            <v>3130&amp;SEW-1</v>
          </cell>
          <cell r="H42">
            <v>1.62366666666667E-6</v>
          </cell>
        </row>
        <row r="43">
          <cell r="F43" t="str">
            <v>3130&amp;SEW-2</v>
          </cell>
          <cell r="H43">
            <v>1.62366666666667E-6</v>
          </cell>
        </row>
        <row r="44">
          <cell r="F44" t="str">
            <v>3131&amp;SHAW3-1</v>
          </cell>
          <cell r="H44">
            <v>3.7333333333333302E-7</v>
          </cell>
        </row>
        <row r="45">
          <cell r="F45" t="str">
            <v>3131&amp;SHAW4-1</v>
          </cell>
          <cell r="H45">
            <v>3.7333333333333302E-7</v>
          </cell>
        </row>
        <row r="46">
          <cell r="F46" t="str">
            <v>3159&amp;Unit 2</v>
          </cell>
          <cell r="H46">
            <v>1.3900000000000001E-5</v>
          </cell>
        </row>
        <row r="47">
          <cell r="F47" t="str">
            <v>3295&amp;URQ003</v>
          </cell>
          <cell r="H47">
            <v>9.7599999999999997E-6</v>
          </cell>
          <cell r="I47">
            <v>6.3900000000000003E-4</v>
          </cell>
          <cell r="J47">
            <v>1.8000000000000001E-4</v>
          </cell>
        </row>
        <row r="48">
          <cell r="F48" t="str">
            <v>4072&amp;8</v>
          </cell>
          <cell r="H48">
            <v>1.93133333333333E-4</v>
          </cell>
        </row>
        <row r="49">
          <cell r="F49" t="str">
            <v>4078&amp;W4</v>
          </cell>
          <cell r="H49">
            <v>2.0266666666666699E-4</v>
          </cell>
        </row>
        <row r="50">
          <cell r="F50" t="str">
            <v>6041&amp;Unit 03</v>
          </cell>
          <cell r="H50">
            <v>1.7766666666666701E-6</v>
          </cell>
          <cell r="I50">
            <v>6.0000000000000002E-5</v>
          </cell>
          <cell r="J50">
            <v>6.0000000000000002E-5</v>
          </cell>
        </row>
        <row r="51">
          <cell r="F51" t="str">
            <v>6041&amp;Unit 04</v>
          </cell>
          <cell r="H51">
            <v>1.5766666666666701E-6</v>
          </cell>
          <cell r="I51">
            <v>2.0000000000000001E-4</v>
          </cell>
          <cell r="J51">
            <v>1E-4</v>
          </cell>
        </row>
        <row r="52">
          <cell r="F52" t="str">
            <v>6042&amp;PMT01</v>
          </cell>
          <cell r="H52">
            <v>1.0559519999999999E-4</v>
          </cell>
          <cell r="I52">
            <v>2.6955499999999999E-4</v>
          </cell>
          <cell r="J52">
            <v>8.1139533333333304E-5</v>
          </cell>
        </row>
        <row r="53">
          <cell r="F53" t="str">
            <v>6042&amp;PMT02</v>
          </cell>
          <cell r="H53">
            <v>2.3967800000000001E-5</v>
          </cell>
          <cell r="I53">
            <v>5.7203233333333304E-4</v>
          </cell>
          <cell r="J53">
            <v>3.50371966666667E-4</v>
          </cell>
        </row>
        <row r="54">
          <cell r="F54" t="str">
            <v>6043&amp;PMR01</v>
          </cell>
          <cell r="H54">
            <v>3.2650099999999998E-4</v>
          </cell>
          <cell r="I54">
            <v>1.11966523333333E-3</v>
          </cell>
          <cell r="J54">
            <v>1.3478676666666699E-4</v>
          </cell>
        </row>
        <row r="55">
          <cell r="F55" t="str">
            <v>6043&amp;PMR02</v>
          </cell>
          <cell r="H55">
            <v>1.4680266666666699E-4</v>
          </cell>
          <cell r="I55">
            <v>5.5828616666666697E-4</v>
          </cell>
          <cell r="J55">
            <v>9.5592166666666703E-5</v>
          </cell>
        </row>
        <row r="56">
          <cell r="F56" t="str">
            <v>6076&amp;Unit3</v>
          </cell>
          <cell r="H56">
            <v>7.0574239032000001E-6</v>
          </cell>
        </row>
        <row r="57">
          <cell r="F57" t="str">
            <v>6179&amp;3</v>
          </cell>
          <cell r="H57">
            <v>6.8566666666666702E-5</v>
          </cell>
        </row>
        <row r="58">
          <cell r="F58" t="str">
            <v>6639&amp;2</v>
          </cell>
          <cell r="H58">
            <v>8.2600000000000002E-5</v>
          </cell>
        </row>
        <row r="59">
          <cell r="F59" t="str">
            <v>7210&amp;COP001</v>
          </cell>
          <cell r="I59">
            <v>1.2800000000000001E-2</v>
          </cell>
          <cell r="J59">
            <v>6.8799999999999998E-3</v>
          </cell>
        </row>
        <row r="60">
          <cell r="F60" t="str">
            <v>7790&amp;1-1</v>
          </cell>
          <cell r="H60">
            <v>8.0199999999999994E-6</v>
          </cell>
        </row>
        <row r="61">
          <cell r="F61" t="str">
            <v>8054&amp;001</v>
          </cell>
          <cell r="H61">
            <v>3.0299999999999998E-6</v>
          </cell>
          <cell r="I61">
            <v>6.11E-4</v>
          </cell>
          <cell r="J61">
            <v>6.2600000000000004E-4</v>
          </cell>
        </row>
        <row r="62">
          <cell r="F62" t="str">
            <v>8223&amp;4</v>
          </cell>
          <cell r="I62">
            <v>4.64616666666667E-3</v>
          </cell>
          <cell r="J62">
            <v>2.52E-4</v>
          </cell>
        </row>
        <row r="63">
          <cell r="F63" t="str">
            <v>8223&amp;3</v>
          </cell>
          <cell r="I63">
            <v>3.0597600000000001E-4</v>
          </cell>
          <cell r="J63">
            <v>2.07333333333333E-4</v>
          </cell>
        </row>
        <row r="64">
          <cell r="F64" t="str">
            <v>8906&amp;A-S0003</v>
          </cell>
          <cell r="H64">
            <v>1.0526999999999999E-5</v>
          </cell>
          <cell r="I64">
            <v>4.2128000000000001E-4</v>
          </cell>
          <cell r="J64">
            <v>1.3420000000000001E-4</v>
          </cell>
        </row>
        <row r="65">
          <cell r="F65" t="str">
            <v>8906&amp;A-S0003</v>
          </cell>
          <cell r="H65">
            <v>1.237E-5</v>
          </cell>
          <cell r="I65">
            <v>4.04666666666667E-4</v>
          </cell>
          <cell r="J65">
            <v>1.34E-4</v>
          </cell>
        </row>
        <row r="66">
          <cell r="F66" t="str">
            <v>10143&amp;AAB01</v>
          </cell>
          <cell r="H66">
            <v>2.4700000000000001E-6</v>
          </cell>
          <cell r="I66">
            <v>3.2033333333333303E-2</v>
          </cell>
          <cell r="J66">
            <v>2.2599999999999999E-4</v>
          </cell>
        </row>
        <row r="67">
          <cell r="F67" t="str">
            <v>10373&amp;1A</v>
          </cell>
          <cell r="H67">
            <v>5.0000000000000001E-4</v>
          </cell>
          <cell r="I67">
            <v>5.9999999999999995E-4</v>
          </cell>
          <cell r="J67">
            <v>1.1166666666666701E-3</v>
          </cell>
        </row>
        <row r="68">
          <cell r="F68" t="str">
            <v>10672&amp;CBA1</v>
          </cell>
          <cell r="H68">
            <v>3.4999999999999999E-6</v>
          </cell>
          <cell r="I68">
            <v>4.0228333333333303E-2</v>
          </cell>
          <cell r="J68">
            <v>6.0999999999999999E-5</v>
          </cell>
        </row>
        <row r="69">
          <cell r="F69" t="str">
            <v>10672&amp;CBB1</v>
          </cell>
          <cell r="H69">
            <v>1.9999999999999999E-6</v>
          </cell>
          <cell r="I69">
            <v>4.9246666666666702E-2</v>
          </cell>
          <cell r="J69">
            <v>5.5999999999999999E-5</v>
          </cell>
        </row>
        <row r="70">
          <cell r="F70" t="str">
            <v>10672&amp;CBC1</v>
          </cell>
          <cell r="H70">
            <v>1.5E-5</v>
          </cell>
          <cell r="I70">
            <v>4.9984666666666698E-2</v>
          </cell>
          <cell r="J70">
            <v>5.1E-5</v>
          </cell>
        </row>
        <row r="71">
          <cell r="F71" t="str">
            <v>10673&amp;001</v>
          </cell>
          <cell r="H71">
            <v>2.4819932833999999E-6</v>
          </cell>
        </row>
        <row r="72">
          <cell r="F72" t="str">
            <v>10673&amp;002</v>
          </cell>
          <cell r="H72">
            <v>4.4356549198E-6</v>
          </cell>
        </row>
        <row r="73">
          <cell r="F73" t="str">
            <v>10676&amp;2</v>
          </cell>
          <cell r="H73">
            <v>7.4997698095999998E-6</v>
          </cell>
        </row>
        <row r="74">
          <cell r="F74" t="str">
            <v>10676&amp;3</v>
          </cell>
          <cell r="H74">
            <v>5.6424502623000004E-6</v>
          </cell>
        </row>
        <row r="75">
          <cell r="F75" t="str">
            <v>10676&amp;4</v>
          </cell>
          <cell r="H75">
            <v>5.6610424660000002E-6</v>
          </cell>
        </row>
        <row r="76">
          <cell r="F76" t="str">
            <v>10676&amp;5</v>
          </cell>
          <cell r="H76">
            <v>5.5691944776000002E-6</v>
          </cell>
        </row>
        <row r="77">
          <cell r="F77" t="str">
            <v>10678&amp;BLR1</v>
          </cell>
          <cell r="H77">
            <v>3.1090880491999999E-6</v>
          </cell>
        </row>
        <row r="78">
          <cell r="F78" t="str">
            <v>10849&amp;GEN1</v>
          </cell>
          <cell r="H78">
            <v>5.6999999999999996E-6</v>
          </cell>
          <cell r="I78">
            <v>1.6633023435666701E-3</v>
          </cell>
          <cell r="J78">
            <v>7.5068237667666698E-4</v>
          </cell>
        </row>
        <row r="79">
          <cell r="F79" t="str">
            <v>50976&amp;001</v>
          </cell>
          <cell r="H79">
            <v>3.0000000000000001E-6</v>
          </cell>
        </row>
        <row r="80">
          <cell r="F80" t="str">
            <v>54304&amp;1A</v>
          </cell>
          <cell r="I80">
            <v>8.4999999999999995E-4</v>
          </cell>
          <cell r="J80">
            <v>6.9999999999999994E-5</v>
          </cell>
        </row>
        <row r="81">
          <cell r="F81" t="str">
            <v>56224&amp;TSPower</v>
          </cell>
          <cell r="H81">
            <v>4.2133333333333298E-5</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85"/>
  <sheetViews>
    <sheetView workbookViewId="0"/>
  </sheetViews>
  <sheetFormatPr defaultRowHeight="15"/>
  <cols>
    <col min="1" max="1" width="20.7109375" style="1" customWidth="1"/>
    <col min="2" max="2" width="16.140625" style="242" customWidth="1"/>
    <col min="3" max="3" width="101.85546875" style="247" customWidth="1"/>
    <col min="4" max="4" width="13.28515625" style="270" customWidth="1"/>
    <col min="5" max="16384" width="9.140625" style="1"/>
  </cols>
  <sheetData>
    <row r="1" spans="1:5">
      <c r="A1" s="2" t="s">
        <v>1057</v>
      </c>
      <c r="B1" s="245" t="s">
        <v>1059</v>
      </c>
      <c r="C1" s="247" t="s">
        <v>1060</v>
      </c>
    </row>
    <row r="2" spans="1:5">
      <c r="A2" s="2" t="s">
        <v>1058</v>
      </c>
      <c r="B2" s="246">
        <v>40668</v>
      </c>
    </row>
    <row r="3" spans="1:5">
      <c r="A3" s="2" t="s">
        <v>1068</v>
      </c>
      <c r="B3" s="246">
        <v>40668</v>
      </c>
    </row>
    <row r="4" spans="1:5">
      <c r="A4" s="2" t="s">
        <v>1061</v>
      </c>
      <c r="B4" s="246" t="s">
        <v>1062</v>
      </c>
      <c r="C4" s="247" t="s">
        <v>1063</v>
      </c>
    </row>
    <row r="5" spans="1:5" ht="31.5" customHeight="1">
      <c r="A5" s="2" t="s">
        <v>1069</v>
      </c>
      <c r="B5" s="288" t="s">
        <v>1070</v>
      </c>
      <c r="C5" s="288"/>
    </row>
    <row r="7" spans="1:5">
      <c r="B7" s="243" t="s">
        <v>1056</v>
      </c>
      <c r="C7" s="244" t="s">
        <v>913</v>
      </c>
    </row>
    <row r="8" spans="1:5" ht="120.75" customHeight="1">
      <c r="B8" s="243" t="s">
        <v>1047</v>
      </c>
      <c r="C8" s="241" t="s">
        <v>1166</v>
      </c>
    </row>
    <row r="9" spans="1:5" ht="60">
      <c r="B9" s="243" t="s">
        <v>1049</v>
      </c>
      <c r="C9" s="241" t="s">
        <v>1048</v>
      </c>
    </row>
    <row r="10" spans="1:5" ht="75">
      <c r="B10" s="243" t="s">
        <v>1051</v>
      </c>
      <c r="C10" s="241" t="s">
        <v>1050</v>
      </c>
    </row>
    <row r="11" spans="1:5" ht="60">
      <c r="B11" s="243" t="s">
        <v>1053</v>
      </c>
      <c r="C11" s="241" t="s">
        <v>1052</v>
      </c>
      <c r="E11" s="2"/>
    </row>
    <row r="12" spans="1:5" ht="45">
      <c r="B12" s="243" t="s">
        <v>1055</v>
      </c>
      <c r="C12" s="241" t="s">
        <v>1054</v>
      </c>
    </row>
    <row r="13" spans="1:5" ht="30">
      <c r="B13" s="243" t="s">
        <v>1100</v>
      </c>
      <c r="C13" s="256" t="s">
        <v>1101</v>
      </c>
    </row>
    <row r="15" spans="1:5">
      <c r="A15" s="2" t="s">
        <v>1064</v>
      </c>
    </row>
    <row r="16" spans="1:5" ht="6" customHeight="1">
      <c r="A16" s="2"/>
    </row>
    <row r="17" spans="1:4" s="267" customFormat="1" ht="15" customHeight="1">
      <c r="A17" s="2" t="s">
        <v>1097</v>
      </c>
      <c r="B17" s="257"/>
      <c r="C17" s="256"/>
      <c r="D17" s="270"/>
    </row>
    <row r="18" spans="1:4" s="267" customFormat="1" ht="15" customHeight="1">
      <c r="A18" s="2"/>
      <c r="B18" s="274"/>
      <c r="C18" s="256" t="s">
        <v>1098</v>
      </c>
      <c r="D18" s="270"/>
    </row>
    <row r="19" spans="1:4" s="267" customFormat="1" ht="90">
      <c r="A19" s="2"/>
      <c r="B19" s="257"/>
      <c r="C19" s="256" t="s">
        <v>1099</v>
      </c>
      <c r="D19" s="270"/>
    </row>
    <row r="20" spans="1:4">
      <c r="A20" s="249" t="s">
        <v>1071</v>
      </c>
    </row>
    <row r="21" spans="1:4">
      <c r="B21" s="250"/>
      <c r="C21" s="247" t="s">
        <v>1072</v>
      </c>
    </row>
    <row r="22" spans="1:4">
      <c r="B22" s="251"/>
      <c r="C22" s="247" t="s">
        <v>1073</v>
      </c>
    </row>
    <row r="23" spans="1:4">
      <c r="B23" s="252"/>
      <c r="C23" s="247" t="s">
        <v>1074</v>
      </c>
    </row>
    <row r="24" spans="1:4">
      <c r="B24" s="253"/>
    </row>
    <row r="26" spans="1:4">
      <c r="A26" s="249" t="s">
        <v>1075</v>
      </c>
    </row>
    <row r="27" spans="1:4">
      <c r="B27" s="254"/>
      <c r="C27" s="247" t="s">
        <v>1076</v>
      </c>
    </row>
    <row r="28" spans="1:4">
      <c r="B28" s="255"/>
      <c r="C28" s="247" t="s">
        <v>1077</v>
      </c>
    </row>
    <row r="29" spans="1:4" ht="30">
      <c r="C29" s="247" t="s">
        <v>1078</v>
      </c>
    </row>
    <row r="31" spans="1:4">
      <c r="A31" s="2" t="s">
        <v>1079</v>
      </c>
    </row>
    <row r="32" spans="1:4" ht="78.75" customHeight="1">
      <c r="B32" s="289" t="s">
        <v>1080</v>
      </c>
      <c r="C32" s="288"/>
    </row>
    <row r="34" spans="1:4">
      <c r="A34" s="2" t="s">
        <v>1081</v>
      </c>
    </row>
    <row r="35" spans="1:4" ht="125.25" customHeight="1">
      <c r="B35" s="289" t="s">
        <v>1082</v>
      </c>
      <c r="C35" s="288"/>
    </row>
    <row r="37" spans="1:4">
      <c r="A37" s="2" t="s">
        <v>1083</v>
      </c>
    </row>
    <row r="38" spans="1:4">
      <c r="B38" s="289" t="s">
        <v>1084</v>
      </c>
      <c r="C38" s="288"/>
    </row>
    <row r="40" spans="1:4">
      <c r="B40" s="1"/>
    </row>
    <row r="41" spans="1:4" ht="15.75" thickBot="1">
      <c r="A41" s="2" t="s">
        <v>1160</v>
      </c>
    </row>
    <row r="42" spans="1:4" ht="15.75" thickBot="1">
      <c r="B42" s="275" t="s">
        <v>1102</v>
      </c>
      <c r="C42" s="276" t="s">
        <v>1103</v>
      </c>
      <c r="D42" s="280" t="s">
        <v>1104</v>
      </c>
    </row>
    <row r="43" spans="1:4" ht="30.75" thickBot="1">
      <c r="B43" s="277" t="s">
        <v>1105</v>
      </c>
      <c r="C43" s="278" t="s">
        <v>1106</v>
      </c>
      <c r="D43" s="281"/>
    </row>
    <row r="44" spans="1:4" ht="15.75" thickBot="1">
      <c r="B44" s="277" t="s">
        <v>1107</v>
      </c>
      <c r="C44" s="278" t="s">
        <v>1108</v>
      </c>
      <c r="D44" s="281"/>
    </row>
    <row r="45" spans="1:4" ht="15.75" thickBot="1">
      <c r="B45" s="277" t="s">
        <v>1109</v>
      </c>
      <c r="C45" s="278"/>
      <c r="D45" s="281"/>
    </row>
    <row r="46" spans="1:4" ht="15.75" thickBot="1">
      <c r="B46" s="277" t="s">
        <v>1110</v>
      </c>
      <c r="C46" s="278"/>
      <c r="D46" s="281" t="s">
        <v>1121</v>
      </c>
    </row>
    <row r="47" spans="1:4" ht="60.75" thickBot="1">
      <c r="B47" s="277" t="s">
        <v>1111</v>
      </c>
      <c r="C47" s="278" t="s">
        <v>1165</v>
      </c>
      <c r="D47" s="281"/>
    </row>
    <row r="48" spans="1:4" ht="60.75" thickBot="1">
      <c r="B48" s="277" t="s">
        <v>1112</v>
      </c>
      <c r="C48" s="278" t="s">
        <v>1164</v>
      </c>
      <c r="D48" s="281"/>
    </row>
    <row r="49" spans="2:4" ht="15.75" thickBot="1">
      <c r="B49" s="277" t="s">
        <v>1113</v>
      </c>
      <c r="C49" s="278" t="s">
        <v>1114</v>
      </c>
      <c r="D49" s="281"/>
    </row>
    <row r="50" spans="2:4" ht="15.75" thickBot="1">
      <c r="B50" s="277" t="s">
        <v>1115</v>
      </c>
      <c r="C50" s="278" t="s">
        <v>1116</v>
      </c>
      <c r="D50" s="281"/>
    </row>
    <row r="51" spans="2:4" ht="15.75" thickBot="1">
      <c r="B51" s="277" t="s">
        <v>0</v>
      </c>
      <c r="C51" s="278" t="s">
        <v>1117</v>
      </c>
      <c r="D51" s="281"/>
    </row>
    <row r="52" spans="2:4" ht="15.75" thickBot="1">
      <c r="B52" s="277" t="s">
        <v>1118</v>
      </c>
      <c r="C52" s="278"/>
      <c r="D52" s="281" t="s">
        <v>1121</v>
      </c>
    </row>
    <row r="53" spans="2:4" ht="30.75" thickBot="1">
      <c r="B53" s="277" t="s">
        <v>1119</v>
      </c>
      <c r="C53" s="278" t="s">
        <v>1120</v>
      </c>
      <c r="D53" s="281" t="s">
        <v>1121</v>
      </c>
    </row>
    <row r="54" spans="2:4" ht="15.75" thickBot="1">
      <c r="B54" s="277" t="s">
        <v>1122</v>
      </c>
      <c r="C54" s="278" t="s">
        <v>1123</v>
      </c>
      <c r="D54" s="281" t="s">
        <v>1121</v>
      </c>
    </row>
    <row r="55" spans="2:4" ht="105.75" thickBot="1">
      <c r="B55" s="277" t="s">
        <v>1124</v>
      </c>
      <c r="C55" s="278" t="s">
        <v>1125</v>
      </c>
      <c r="D55" s="281" t="s">
        <v>1121</v>
      </c>
    </row>
    <row r="56" spans="2:4" ht="30">
      <c r="B56" s="279" t="s">
        <v>1126</v>
      </c>
      <c r="C56" s="282" t="s">
        <v>1176</v>
      </c>
      <c r="D56" s="284" t="s">
        <v>1121</v>
      </c>
    </row>
    <row r="57" spans="2:4" ht="15.75" thickBot="1">
      <c r="B57" s="277" t="s">
        <v>1127</v>
      </c>
      <c r="C57" s="283"/>
      <c r="D57" s="285"/>
    </row>
    <row r="58" spans="2:4" ht="45.75" thickBot="1">
      <c r="B58" s="277" t="s">
        <v>1128</v>
      </c>
      <c r="C58" s="278" t="s">
        <v>1129</v>
      </c>
      <c r="D58" s="281" t="s">
        <v>1121</v>
      </c>
    </row>
    <row r="59" spans="2:4">
      <c r="B59" s="279" t="s">
        <v>1130</v>
      </c>
      <c r="C59" s="282" t="s">
        <v>1163</v>
      </c>
      <c r="D59" s="284" t="s">
        <v>1121</v>
      </c>
    </row>
    <row r="60" spans="2:4">
      <c r="B60" s="279" t="s">
        <v>1131</v>
      </c>
      <c r="C60" s="286"/>
      <c r="D60" s="287"/>
    </row>
    <row r="61" spans="2:4" ht="15.75" thickBot="1">
      <c r="B61" s="277" t="s">
        <v>1132</v>
      </c>
      <c r="C61" s="283"/>
      <c r="D61" s="285"/>
    </row>
    <row r="62" spans="2:4" ht="30">
      <c r="B62" s="279" t="s">
        <v>1133</v>
      </c>
      <c r="C62" s="282" t="s">
        <v>1134</v>
      </c>
      <c r="D62" s="284"/>
    </row>
    <row r="63" spans="2:4" ht="15.75" thickBot="1">
      <c r="B63" s="277" t="s">
        <v>1132</v>
      </c>
      <c r="C63" s="283"/>
      <c r="D63" s="285"/>
    </row>
    <row r="64" spans="2:4" ht="30">
      <c r="B64" s="279" t="s">
        <v>1135</v>
      </c>
      <c r="C64" s="282" t="s">
        <v>1174</v>
      </c>
      <c r="D64" s="284" t="s">
        <v>1121</v>
      </c>
    </row>
    <row r="65" spans="2:4" ht="15.75" thickBot="1">
      <c r="B65" s="277" t="s">
        <v>1127</v>
      </c>
      <c r="C65" s="283"/>
      <c r="D65" s="285"/>
    </row>
    <row r="66" spans="2:4" ht="33" thickBot="1">
      <c r="B66" s="277" t="s">
        <v>1136</v>
      </c>
      <c r="C66" s="278" t="s">
        <v>1137</v>
      </c>
      <c r="D66" s="281" t="s">
        <v>1121</v>
      </c>
    </row>
    <row r="67" spans="2:4" ht="45.75" thickBot="1">
      <c r="B67" s="277" t="s">
        <v>1138</v>
      </c>
      <c r="C67" s="278" t="s">
        <v>1139</v>
      </c>
      <c r="D67" s="281" t="s">
        <v>1121</v>
      </c>
    </row>
    <row r="68" spans="2:4" ht="48" thickBot="1">
      <c r="B68" s="277" t="s">
        <v>1140</v>
      </c>
      <c r="C68" s="278" t="s">
        <v>1141</v>
      </c>
      <c r="D68" s="281" t="s">
        <v>1121</v>
      </c>
    </row>
    <row r="69" spans="2:4" ht="48" thickBot="1">
      <c r="B69" s="277" t="s">
        <v>1142</v>
      </c>
      <c r="C69" s="278" t="s">
        <v>1162</v>
      </c>
      <c r="D69" s="281"/>
    </row>
    <row r="70" spans="2:4" ht="17.25">
      <c r="B70" s="279" t="s">
        <v>1143</v>
      </c>
      <c r="C70" s="282" t="s">
        <v>1145</v>
      </c>
      <c r="D70" s="284"/>
    </row>
    <row r="71" spans="2:4" ht="30.75" thickBot="1">
      <c r="B71" s="277" t="s">
        <v>1144</v>
      </c>
      <c r="C71" s="283"/>
      <c r="D71" s="285"/>
    </row>
    <row r="72" spans="2:4" ht="45.75" thickBot="1">
      <c r="B72" s="277" t="s">
        <v>1146</v>
      </c>
      <c r="C72" s="278" t="s">
        <v>1175</v>
      </c>
      <c r="D72" s="281"/>
    </row>
    <row r="73" spans="2:4" ht="60.75" thickBot="1">
      <c r="B73" s="277" t="s">
        <v>1147</v>
      </c>
      <c r="C73" s="278" t="s">
        <v>1148</v>
      </c>
      <c r="D73" s="281" t="s">
        <v>1121</v>
      </c>
    </row>
    <row r="74" spans="2:4" ht="30">
      <c r="B74" s="279" t="s">
        <v>1149</v>
      </c>
      <c r="C74" s="282" t="s">
        <v>1161</v>
      </c>
      <c r="D74" s="284"/>
    </row>
    <row r="75" spans="2:4" ht="15.75" thickBot="1">
      <c r="B75" s="277" t="s">
        <v>1150</v>
      </c>
      <c r="C75" s="283"/>
      <c r="D75" s="285"/>
    </row>
    <row r="76" spans="2:4" ht="45.75" thickBot="1">
      <c r="B76" s="277" t="s">
        <v>1151</v>
      </c>
      <c r="C76" s="278" t="s">
        <v>1169</v>
      </c>
      <c r="D76" s="281"/>
    </row>
    <row r="77" spans="2:4" ht="45.75" thickBot="1">
      <c r="B77" s="277" t="s">
        <v>1152</v>
      </c>
      <c r="C77" s="278" t="s">
        <v>1177</v>
      </c>
      <c r="D77" s="281"/>
    </row>
    <row r="78" spans="2:4" ht="45.75" thickBot="1">
      <c r="B78" s="277" t="s">
        <v>1153</v>
      </c>
      <c r="C78" s="278" t="s">
        <v>1168</v>
      </c>
      <c r="D78" s="281" t="s">
        <v>1121</v>
      </c>
    </row>
    <row r="79" spans="2:4">
      <c r="B79" s="279" t="s">
        <v>1154</v>
      </c>
      <c r="C79" s="282" t="s">
        <v>1167</v>
      </c>
      <c r="D79" s="284"/>
    </row>
    <row r="80" spans="2:4" ht="15.75" thickBot="1">
      <c r="B80" s="277" t="s">
        <v>1150</v>
      </c>
      <c r="C80" s="283"/>
      <c r="D80" s="285"/>
    </row>
    <row r="81" spans="2:4" ht="105.75" thickBot="1">
      <c r="B81" s="277" t="s">
        <v>1155</v>
      </c>
      <c r="C81" s="278" t="s">
        <v>1170</v>
      </c>
      <c r="D81" s="281"/>
    </row>
    <row r="82" spans="2:4" ht="30">
      <c r="B82" s="279" t="s">
        <v>1156</v>
      </c>
      <c r="C82" s="282" t="s">
        <v>1171</v>
      </c>
      <c r="D82" s="284"/>
    </row>
    <row r="83" spans="2:4" ht="15.75" thickBot="1">
      <c r="B83" s="277" t="s">
        <v>1157</v>
      </c>
      <c r="C83" s="283"/>
      <c r="D83" s="285"/>
    </row>
    <row r="84" spans="2:4" ht="45.75" thickBot="1">
      <c r="B84" s="277" t="s">
        <v>1158</v>
      </c>
      <c r="C84" s="278" t="s">
        <v>1172</v>
      </c>
      <c r="D84" s="281"/>
    </row>
    <row r="85" spans="2:4" ht="45.75" thickBot="1">
      <c r="B85" s="277" t="s">
        <v>1159</v>
      </c>
      <c r="C85" s="278" t="s">
        <v>1173</v>
      </c>
      <c r="D85" s="281"/>
    </row>
  </sheetData>
  <mergeCells count="20">
    <mergeCell ref="B5:C5"/>
    <mergeCell ref="B32:C32"/>
    <mergeCell ref="B35:C35"/>
    <mergeCell ref="B38:C38"/>
    <mergeCell ref="C56:C57"/>
    <mergeCell ref="D56:D57"/>
    <mergeCell ref="C59:C61"/>
    <mergeCell ref="D59:D61"/>
    <mergeCell ref="C62:C63"/>
    <mergeCell ref="D62:D63"/>
    <mergeCell ref="C79:C80"/>
    <mergeCell ref="D79:D80"/>
    <mergeCell ref="C82:C83"/>
    <mergeCell ref="D82:D83"/>
    <mergeCell ref="C64:C65"/>
    <mergeCell ref="D64:D65"/>
    <mergeCell ref="C70:C71"/>
    <mergeCell ref="D70:D71"/>
    <mergeCell ref="C74:C75"/>
    <mergeCell ref="D74:D7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K52"/>
  <sheetViews>
    <sheetView tabSelected="1" zoomScaleNormal="100" workbookViewId="0">
      <pane xSplit="5" ySplit="1" topLeftCell="M2" activePane="bottomRight" state="frozenSplit"/>
      <selection pane="topRight" activeCell="E1" sqref="E1"/>
      <selection pane="bottomLeft"/>
      <selection pane="bottomRight"/>
    </sheetView>
  </sheetViews>
  <sheetFormatPr defaultRowHeight="15"/>
  <cols>
    <col min="1" max="1" width="11.28515625" style="4" customWidth="1"/>
    <col min="2" max="2" width="12.140625" style="7" customWidth="1"/>
    <col min="3" max="3" width="9.5703125" style="48" customWidth="1"/>
    <col min="4" max="4" width="19.28515625" style="44" customWidth="1"/>
    <col min="5" max="5" width="12.140625" style="44" customWidth="1"/>
    <col min="6" max="6" width="11.85546875" style="44" customWidth="1"/>
    <col min="7" max="7" width="10.140625" style="44" customWidth="1"/>
    <col min="8" max="8" width="12.85546875" style="44" customWidth="1"/>
    <col min="9" max="10" width="9.140625" style="44"/>
    <col min="11" max="11" width="13.7109375" style="4" customWidth="1"/>
    <col min="12" max="12" width="8.7109375" style="4" customWidth="1"/>
    <col min="13" max="13" width="17.5703125" style="45" customWidth="1"/>
    <col min="14" max="14" width="13.140625" style="46" customWidth="1"/>
    <col min="15" max="15" width="11.7109375" style="47" customWidth="1"/>
    <col min="16" max="16" width="9.7109375" style="11" customWidth="1"/>
    <col min="17" max="17" width="9.85546875" style="11" customWidth="1"/>
    <col min="18" max="18" width="10" style="124" customWidth="1"/>
    <col min="19" max="19" width="9.42578125" style="120" customWidth="1"/>
    <col min="20" max="20" width="10.5703125" style="121" customWidth="1"/>
    <col min="21" max="21" width="10.42578125" style="121" customWidth="1"/>
    <col min="22" max="22" width="9.42578125" style="11" customWidth="1"/>
    <col min="23" max="23" width="9.5703125" style="44" customWidth="1"/>
    <col min="24" max="24" width="10" style="124" customWidth="1"/>
    <col min="25" max="25" width="10.5703125" style="12" customWidth="1"/>
    <col min="26" max="26" width="9.7109375" style="11" customWidth="1"/>
    <col min="27" max="27" width="9.85546875" style="11" customWidth="1"/>
    <col min="28" max="28" width="13.28515625" style="51" customWidth="1"/>
    <col min="29" max="29" width="10.5703125" style="123" customWidth="1"/>
    <col min="30" max="30" width="9.85546875" style="43" customWidth="1"/>
    <col min="31" max="31" width="10.7109375" style="213" customWidth="1"/>
    <col min="32" max="32" width="13.7109375" style="7" customWidth="1"/>
    <col min="33" max="33" width="32.42578125" style="214" customWidth="1"/>
    <col min="34" max="34" width="34.85546875" style="214" customWidth="1"/>
    <col min="35" max="36" width="27.5703125" style="4" customWidth="1"/>
    <col min="37" max="37" width="22.5703125" style="4" customWidth="1"/>
    <col min="38" max="38" width="23" style="4" customWidth="1"/>
    <col min="39" max="16384" width="9.140625" style="4"/>
  </cols>
  <sheetData>
    <row r="1" spans="1:37" s="44" customFormat="1" ht="90.75" thickBot="1">
      <c r="A1" s="210" t="s">
        <v>1040</v>
      </c>
      <c r="B1" s="209" t="s">
        <v>999</v>
      </c>
      <c r="C1" s="210" t="s">
        <v>1041</v>
      </c>
      <c r="D1" s="187" t="s">
        <v>1000</v>
      </c>
      <c r="E1" s="187" t="s">
        <v>1008</v>
      </c>
      <c r="F1" s="187" t="s">
        <v>1042</v>
      </c>
      <c r="G1" s="187" t="s">
        <v>1043</v>
      </c>
      <c r="H1" s="187" t="s">
        <v>1044</v>
      </c>
      <c r="I1" s="187" t="s">
        <v>1045</v>
      </c>
      <c r="J1" s="187" t="s">
        <v>1046</v>
      </c>
      <c r="K1" s="187" t="s">
        <v>1035</v>
      </c>
      <c r="L1" s="187" t="s">
        <v>1034</v>
      </c>
      <c r="M1" s="211" t="s">
        <v>1033</v>
      </c>
      <c r="N1" s="184" t="s">
        <v>992</v>
      </c>
      <c r="O1" s="184" t="s">
        <v>1007</v>
      </c>
      <c r="P1" s="185" t="s">
        <v>1001</v>
      </c>
      <c r="Q1" s="185" t="s">
        <v>1009</v>
      </c>
      <c r="R1" s="184" t="s">
        <v>993</v>
      </c>
      <c r="S1" s="186" t="s">
        <v>994</v>
      </c>
      <c r="T1" s="184" t="s">
        <v>995</v>
      </c>
      <c r="U1" s="184" t="s">
        <v>996</v>
      </c>
      <c r="V1" s="185" t="s">
        <v>1067</v>
      </c>
      <c r="W1" s="187" t="s">
        <v>1066</v>
      </c>
      <c r="X1" s="184" t="s">
        <v>997</v>
      </c>
      <c r="Y1" s="184" t="s">
        <v>1002</v>
      </c>
      <c r="Z1" s="185" t="s">
        <v>1003</v>
      </c>
      <c r="AA1" s="185" t="s">
        <v>1004</v>
      </c>
      <c r="AB1" s="185" t="s">
        <v>998</v>
      </c>
      <c r="AC1" s="188" t="s">
        <v>1005</v>
      </c>
      <c r="AD1" s="187" t="s">
        <v>1006</v>
      </c>
      <c r="AE1" s="187" t="s">
        <v>1065</v>
      </c>
      <c r="AF1" s="210" t="s">
        <v>1036</v>
      </c>
      <c r="AG1" s="210" t="s">
        <v>1037</v>
      </c>
      <c r="AH1" s="210" t="s">
        <v>1038</v>
      </c>
      <c r="AI1" s="43"/>
      <c r="AJ1" s="43"/>
      <c r="AK1" s="43"/>
    </row>
    <row r="2" spans="1:37" ht="28.5" customHeight="1">
      <c r="A2" s="193" t="s">
        <v>296</v>
      </c>
      <c r="B2" s="194" t="str">
        <f t="shared" ref="B2:B33" si="0">CONCATENATE(C2,"_",J2)</f>
        <v>3982_5</v>
      </c>
      <c r="C2" s="195" t="s">
        <v>299</v>
      </c>
      <c r="D2" s="196" t="s">
        <v>1</v>
      </c>
      <c r="E2" s="196">
        <v>4.0000000000000001E-3</v>
      </c>
      <c r="F2" s="196"/>
      <c r="G2" s="196" t="s">
        <v>567</v>
      </c>
      <c r="H2" s="197" t="s">
        <v>2</v>
      </c>
      <c r="I2" s="197" t="s">
        <v>565</v>
      </c>
      <c r="J2" s="197">
        <v>5</v>
      </c>
      <c r="K2" s="197">
        <v>389</v>
      </c>
      <c r="L2" s="197">
        <v>52.8</v>
      </c>
      <c r="M2" s="198">
        <f t="shared" ref="M2:M33" si="1">K2*L2*8760/100</f>
        <v>1799233.9199999997</v>
      </c>
      <c r="N2" s="131" t="s">
        <v>3</v>
      </c>
      <c r="O2" s="132" t="s">
        <v>3</v>
      </c>
      <c r="P2" s="229" t="s">
        <v>10</v>
      </c>
      <c r="Q2" s="133"/>
      <c r="R2" s="234" t="s">
        <v>10</v>
      </c>
      <c r="S2" s="147">
        <v>0.12</v>
      </c>
      <c r="T2" s="148"/>
      <c r="U2" s="148"/>
      <c r="V2" s="229" t="s">
        <v>10</v>
      </c>
      <c r="W2" s="158"/>
      <c r="X2" s="234" t="s">
        <v>10</v>
      </c>
      <c r="Y2" s="172"/>
      <c r="Z2" s="229" t="s">
        <v>10</v>
      </c>
      <c r="AA2" s="231" t="s">
        <v>10</v>
      </c>
      <c r="AB2" s="175"/>
      <c r="AC2" s="176"/>
      <c r="AD2" s="149">
        <v>40</v>
      </c>
      <c r="AE2" s="219" t="s">
        <v>4</v>
      </c>
      <c r="AF2" s="220"/>
      <c r="AG2" s="235" t="s">
        <v>1022</v>
      </c>
      <c r="AH2" s="221" t="s">
        <v>1010</v>
      </c>
      <c r="AI2" s="215"/>
      <c r="AJ2" s="7"/>
      <c r="AK2" s="7"/>
    </row>
    <row r="3" spans="1:37" ht="26.25">
      <c r="A3" s="199" t="s">
        <v>297</v>
      </c>
      <c r="B3" s="7" t="str">
        <f t="shared" si="0"/>
        <v>10641_B1</v>
      </c>
      <c r="C3" s="48">
        <v>10641</v>
      </c>
      <c r="D3" s="5" t="s">
        <v>5</v>
      </c>
      <c r="E3" s="5">
        <v>0.5</v>
      </c>
      <c r="F3" s="5"/>
      <c r="G3" s="5" t="s">
        <v>568</v>
      </c>
      <c r="H3" s="5" t="s">
        <v>6</v>
      </c>
      <c r="I3" s="8" t="s">
        <v>565</v>
      </c>
      <c r="J3" s="8" t="s">
        <v>8</v>
      </c>
      <c r="K3" s="8">
        <v>560</v>
      </c>
      <c r="L3" s="200">
        <v>100</v>
      </c>
      <c r="M3" s="201">
        <f t="shared" si="1"/>
        <v>4905600</v>
      </c>
      <c r="N3" s="134">
        <v>4.2726111113054899E-7</v>
      </c>
      <c r="O3" s="135">
        <f t="shared" ref="O3:O34" si="2">M3*N3/2000</f>
        <v>1.0479860533810106E-3</v>
      </c>
      <c r="P3" s="230" t="s">
        <v>9</v>
      </c>
      <c r="Q3" s="136">
        <v>1E-3</v>
      </c>
      <c r="R3" s="150">
        <v>1.2282768853231701E-4</v>
      </c>
      <c r="S3" s="120">
        <v>0.12</v>
      </c>
      <c r="T3" s="121">
        <f t="shared" ref="T3:T34" si="3">M3*R3/2000</f>
        <v>0.30127175443206716</v>
      </c>
      <c r="U3" s="121">
        <f t="shared" ref="U3:U34" si="4">T3*S3</f>
        <v>3.615261053184806E-2</v>
      </c>
      <c r="V3" s="230" t="s">
        <v>9</v>
      </c>
      <c r="W3" s="159">
        <v>3.5999999999999997E-2</v>
      </c>
      <c r="X3" s="150">
        <v>9.0374410974113193E-5</v>
      </c>
      <c r="Y3" s="189">
        <f t="shared" ref="Y3:Y34" si="5">X3*M3/2000</f>
        <v>0.22167035523730486</v>
      </c>
      <c r="Z3" s="230" t="s">
        <v>9</v>
      </c>
      <c r="AA3" s="136">
        <v>0.22</v>
      </c>
      <c r="AB3" s="177"/>
      <c r="AD3" s="233" t="s">
        <v>10</v>
      </c>
      <c r="AE3" s="224" t="s">
        <v>11</v>
      </c>
      <c r="AF3" s="48"/>
      <c r="AG3" s="122" t="s">
        <v>1023</v>
      </c>
      <c r="AH3" s="223" t="s">
        <v>1011</v>
      </c>
      <c r="AI3" s="216"/>
    </row>
    <row r="4" spans="1:37" ht="26.25">
      <c r="A4" s="199" t="s">
        <v>297</v>
      </c>
      <c r="B4" s="7" t="str">
        <f t="shared" si="0"/>
        <v>10641_B2</v>
      </c>
      <c r="C4" s="48">
        <v>10641</v>
      </c>
      <c r="D4" s="5" t="s">
        <v>5</v>
      </c>
      <c r="E4" s="5">
        <v>0.5</v>
      </c>
      <c r="F4" s="5"/>
      <c r="G4" s="5" t="s">
        <v>568</v>
      </c>
      <c r="H4" s="5" t="s">
        <v>6</v>
      </c>
      <c r="I4" s="8" t="s">
        <v>565</v>
      </c>
      <c r="J4" s="8" t="s">
        <v>12</v>
      </c>
      <c r="K4" s="8">
        <v>560</v>
      </c>
      <c r="L4" s="200">
        <v>100</v>
      </c>
      <c r="M4" s="201">
        <f t="shared" si="1"/>
        <v>4905600</v>
      </c>
      <c r="N4" s="137">
        <v>4.5169129609166594E-7</v>
      </c>
      <c r="O4" s="6">
        <f t="shared" si="2"/>
        <v>1.1079084110536381E-3</v>
      </c>
      <c r="P4" s="230" t="s">
        <v>9</v>
      </c>
      <c r="Q4" s="136">
        <v>1.1000000000000001E-3</v>
      </c>
      <c r="R4" s="150">
        <v>2.6486227960304811E-5</v>
      </c>
      <c r="S4" s="120">
        <v>0.12</v>
      </c>
      <c r="T4" s="121">
        <f t="shared" si="3"/>
        <v>6.4965419941035635E-2</v>
      </c>
      <c r="U4" s="121">
        <f t="shared" si="4"/>
        <v>7.7958503929242756E-3</v>
      </c>
      <c r="V4" s="230" t="s">
        <v>9</v>
      </c>
      <c r="W4" s="159">
        <v>7.7999999999999996E-3</v>
      </c>
      <c r="X4" s="150">
        <v>2.9332182917197553E-5</v>
      </c>
      <c r="Y4" s="189">
        <f t="shared" si="5"/>
        <v>7.1945978259302157E-2</v>
      </c>
      <c r="Z4" s="230" t="s">
        <v>9</v>
      </c>
      <c r="AA4" s="136">
        <v>7.1999999999999995E-2</v>
      </c>
      <c r="AB4" s="177"/>
      <c r="AD4" s="233" t="s">
        <v>10</v>
      </c>
      <c r="AE4" s="224" t="s">
        <v>11</v>
      </c>
      <c r="AF4" s="48"/>
      <c r="AG4" s="122" t="s">
        <v>1023</v>
      </c>
      <c r="AH4" s="223" t="s">
        <v>1011</v>
      </c>
      <c r="AI4" s="216"/>
    </row>
    <row r="5" spans="1:37" ht="26.25">
      <c r="A5" s="199" t="s">
        <v>296</v>
      </c>
      <c r="B5" s="7" t="str">
        <f t="shared" si="0"/>
        <v>3280_CAN1</v>
      </c>
      <c r="C5" s="48">
        <v>3280</v>
      </c>
      <c r="D5" s="5" t="s">
        <v>13</v>
      </c>
      <c r="E5" s="5">
        <v>0.6</v>
      </c>
      <c r="F5" s="5"/>
      <c r="G5" s="5" t="s">
        <v>569</v>
      </c>
      <c r="H5" s="5" t="s">
        <v>14</v>
      </c>
      <c r="I5" s="8" t="s">
        <v>565</v>
      </c>
      <c r="J5" s="9" t="s">
        <v>204</v>
      </c>
      <c r="K5" s="260">
        <v>1161</v>
      </c>
      <c r="L5" s="8">
        <v>50.5</v>
      </c>
      <c r="M5" s="258">
        <f t="shared" si="1"/>
        <v>5136031.8</v>
      </c>
      <c r="N5" s="138">
        <f>'Phase1 Form, Metal, Hg, &amp; HCl'!G69</f>
        <v>1.9829391894992741E-5</v>
      </c>
      <c r="O5" s="6">
        <f t="shared" si="2"/>
        <v>5.092219367367249E-2</v>
      </c>
      <c r="P5" s="10">
        <v>5.0999999999999997E-2</v>
      </c>
      <c r="Q5" s="231" t="s">
        <v>10</v>
      </c>
      <c r="R5" s="154">
        <f>'Phase1 Form, Metal, Hg, &amp; HCl'!K69</f>
        <v>6.0890509680286326E-5</v>
      </c>
      <c r="S5" s="120">
        <v>0.12</v>
      </c>
      <c r="T5" s="121">
        <f t="shared" si="3"/>
        <v>0.15636779701807918</v>
      </c>
      <c r="U5" s="121">
        <f t="shared" si="4"/>
        <v>1.8764135642169499E-2</v>
      </c>
      <c r="V5" s="10">
        <v>1.9E-2</v>
      </c>
      <c r="W5" s="233" t="s">
        <v>10</v>
      </c>
      <c r="X5" s="154">
        <f>'Phase1 Form, Metal, Hg, &amp; HCl'!R69</f>
        <v>5.1033028143354825E-5</v>
      </c>
      <c r="Y5" s="189">
        <f t="shared" si="5"/>
        <v>0.13105362769728268</v>
      </c>
      <c r="Z5" s="10">
        <v>0.13</v>
      </c>
      <c r="AA5" s="231" t="s">
        <v>10</v>
      </c>
      <c r="AB5" s="178">
        <f>'Phase1 Form, Metal, Hg, &amp; HCl'!M69</f>
        <v>4.3961215462425811E-2</v>
      </c>
      <c r="AC5" s="128">
        <f t="shared" ref="AC5:AC11" si="6">AB5*M5/2000</f>
        <v>112.89310029083532</v>
      </c>
      <c r="AD5" s="151">
        <v>114</v>
      </c>
      <c r="AE5" s="222" t="s">
        <v>4</v>
      </c>
      <c r="AF5" s="4"/>
      <c r="AG5" s="122" t="s">
        <v>1024</v>
      </c>
      <c r="AH5" s="223" t="s">
        <v>1012</v>
      </c>
      <c r="AI5" s="216"/>
    </row>
    <row r="6" spans="1:37" ht="26.25">
      <c r="A6" s="199" t="s">
        <v>296</v>
      </c>
      <c r="B6" s="7" t="str">
        <f t="shared" si="0"/>
        <v>3280_CAN2</v>
      </c>
      <c r="C6" s="48">
        <v>3280</v>
      </c>
      <c r="D6" s="5" t="s">
        <v>13</v>
      </c>
      <c r="E6" s="5">
        <v>0.6</v>
      </c>
      <c r="F6" s="5"/>
      <c r="G6" s="5" t="s">
        <v>569</v>
      </c>
      <c r="H6" s="5" t="s">
        <v>14</v>
      </c>
      <c r="I6" s="8" t="s">
        <v>565</v>
      </c>
      <c r="J6" s="9" t="s">
        <v>205</v>
      </c>
      <c r="K6" s="260">
        <v>1161</v>
      </c>
      <c r="L6" s="8">
        <v>48.96</v>
      </c>
      <c r="M6" s="258">
        <f t="shared" si="1"/>
        <v>4979408.2560000001</v>
      </c>
      <c r="N6" s="138">
        <f>'Phase1 Form, Metal, Hg, &amp; HCl'!G69</f>
        <v>1.9829391894992741E-5</v>
      </c>
      <c r="O6" s="6">
        <f t="shared" si="2"/>
        <v>4.936931885669317E-2</v>
      </c>
      <c r="P6" s="10">
        <v>4.9000000000000002E-2</v>
      </c>
      <c r="Q6" s="231" t="s">
        <v>10</v>
      </c>
      <c r="R6" s="154">
        <f>'Phase1 Form, Metal, Hg, &amp; HCl'!K69</f>
        <v>6.0890509680286326E-5</v>
      </c>
      <c r="S6" s="120">
        <v>0.12</v>
      </c>
      <c r="T6" s="121">
        <f t="shared" si="3"/>
        <v>0.15159935330703284</v>
      </c>
      <c r="U6" s="121">
        <f t="shared" si="4"/>
        <v>1.8191922396843939E-2</v>
      </c>
      <c r="V6" s="10">
        <v>1.7999999999999999E-2</v>
      </c>
      <c r="W6" s="233" t="s">
        <v>10</v>
      </c>
      <c r="X6" s="154">
        <f>'Phase1 Form, Metal, Hg, &amp; HCl'!R69</f>
        <v>5.1033028143354825E-5</v>
      </c>
      <c r="Y6" s="189">
        <f t="shared" si="5"/>
        <v>0.12705714083285069</v>
      </c>
      <c r="Z6" s="10">
        <v>0.13</v>
      </c>
      <c r="AA6" s="231" t="s">
        <v>10</v>
      </c>
      <c r="AB6" s="178">
        <f>'Phase1 Form, Metal, Hg, &amp; HCl'!M69</f>
        <v>4.3961215462425811E-2</v>
      </c>
      <c r="AC6" s="128">
        <f t="shared" si="6"/>
        <v>109.45041960869897</v>
      </c>
      <c r="AD6" s="151">
        <v>111</v>
      </c>
      <c r="AE6" s="222" t="s">
        <v>4</v>
      </c>
      <c r="AF6" s="4"/>
      <c r="AG6" s="122" t="s">
        <v>1024</v>
      </c>
      <c r="AH6" s="223" t="s">
        <v>1012</v>
      </c>
      <c r="AI6" s="216"/>
    </row>
    <row r="7" spans="1:37" ht="26.25">
      <c r="A7" s="199" t="s">
        <v>296</v>
      </c>
      <c r="B7" s="7" t="str">
        <f t="shared" si="0"/>
        <v>3280_CAN3</v>
      </c>
      <c r="C7" s="48">
        <v>3280</v>
      </c>
      <c r="D7" s="5" t="s">
        <v>13</v>
      </c>
      <c r="E7" s="5">
        <v>0.6</v>
      </c>
      <c r="F7" s="5"/>
      <c r="G7" s="5" t="s">
        <v>569</v>
      </c>
      <c r="H7" s="5" t="s">
        <v>14</v>
      </c>
      <c r="I7" s="8" t="s">
        <v>565</v>
      </c>
      <c r="J7" s="9" t="s">
        <v>206</v>
      </c>
      <c r="K7" s="260">
        <v>2091</v>
      </c>
      <c r="L7" s="8">
        <v>57.67</v>
      </c>
      <c r="M7" s="258">
        <f t="shared" si="1"/>
        <v>10563506.172</v>
      </c>
      <c r="N7" s="137">
        <v>4.1145898743107746E-6</v>
      </c>
      <c r="O7" s="6">
        <f t="shared" si="2"/>
        <v>2.1732247766265284E-2</v>
      </c>
      <c r="P7" s="10">
        <v>2.1999999999999999E-2</v>
      </c>
      <c r="Q7" s="231" t="s">
        <v>10</v>
      </c>
      <c r="R7" s="150">
        <v>3.8389155500332957E-6</v>
      </c>
      <c r="S7" s="120">
        <v>0.12</v>
      </c>
      <c r="T7" s="121">
        <f t="shared" si="3"/>
        <v>2.027620405328175E-2</v>
      </c>
      <c r="U7" s="121">
        <f t="shared" si="4"/>
        <v>2.4331444863938097E-3</v>
      </c>
      <c r="V7" s="10">
        <v>2.3999999999999998E-3</v>
      </c>
      <c r="W7" s="233" t="s">
        <v>10</v>
      </c>
      <c r="X7" s="150">
        <v>1.810442709527333E-5</v>
      </c>
      <c r="Y7" s="189">
        <f t="shared" si="5"/>
        <v>9.5623113680721933E-2</v>
      </c>
      <c r="Z7" s="10">
        <v>9.6000000000000002E-2</v>
      </c>
      <c r="AA7" s="231" t="s">
        <v>10</v>
      </c>
      <c r="AB7" s="178">
        <f>'Phase1 Form, Metal, Hg, &amp; HCl'!M96</f>
        <v>1.54047556833349E-4</v>
      </c>
      <c r="AC7" s="123">
        <f t="shared" si="6"/>
        <v>0.8136411586953014</v>
      </c>
      <c r="AD7" s="151">
        <v>4.8</v>
      </c>
      <c r="AE7" s="222" t="s">
        <v>1039</v>
      </c>
      <c r="AF7" s="4"/>
      <c r="AG7" s="122" t="s">
        <v>1024</v>
      </c>
      <c r="AH7" s="223" t="s">
        <v>1013</v>
      </c>
      <c r="AI7" s="216"/>
    </row>
    <row r="8" spans="1:37" ht="26.25">
      <c r="A8" s="199" t="s">
        <v>296</v>
      </c>
      <c r="B8" s="7" t="str">
        <f t="shared" si="0"/>
        <v>3803_1</v>
      </c>
      <c r="C8" s="3" t="s">
        <v>298</v>
      </c>
      <c r="D8" s="5" t="s">
        <v>16</v>
      </c>
      <c r="E8" s="5">
        <v>3</v>
      </c>
      <c r="F8" s="5"/>
      <c r="G8" s="5" t="s">
        <v>568</v>
      </c>
      <c r="H8" s="5" t="s">
        <v>17</v>
      </c>
      <c r="I8" s="8" t="s">
        <v>565</v>
      </c>
      <c r="J8" s="9">
        <v>1</v>
      </c>
      <c r="K8" s="260">
        <v>1300</v>
      </c>
      <c r="L8" s="8">
        <v>44.76</v>
      </c>
      <c r="M8" s="258">
        <f t="shared" si="1"/>
        <v>5097268.8</v>
      </c>
      <c r="N8" s="138">
        <f>'Phase1 Form, Metal, Hg, &amp; HCl'!G69</f>
        <v>1.9829391894992741E-5</v>
      </c>
      <c r="O8" s="6">
        <f t="shared" si="2"/>
        <v>5.0537870314659686E-2</v>
      </c>
      <c r="P8" s="10">
        <v>5.0999999999999997E-2</v>
      </c>
      <c r="Q8" s="231" t="s">
        <v>10</v>
      </c>
      <c r="R8" s="154">
        <f>'Phase1 Form, Metal, Hg, &amp; HCl'!$K$69</f>
        <v>6.0890509680286326E-5</v>
      </c>
      <c r="S8" s="120">
        <v>0.12</v>
      </c>
      <c r="T8" s="121">
        <f t="shared" si="3"/>
        <v>0.15518764760471071</v>
      </c>
      <c r="U8" s="121">
        <f t="shared" si="4"/>
        <v>1.8622517712565286E-2</v>
      </c>
      <c r="V8" s="10">
        <v>1.9E-2</v>
      </c>
      <c r="W8" s="233" t="s">
        <v>10</v>
      </c>
      <c r="X8" s="154">
        <f>'Phase1 Form, Metal, Hg, &amp; HCl'!$R$69</f>
        <v>5.1033028143354825E-5</v>
      </c>
      <c r="Y8" s="189">
        <f t="shared" si="5"/>
        <v>0.13006453106232224</v>
      </c>
      <c r="Z8" s="248">
        <v>0.13</v>
      </c>
      <c r="AA8" s="231" t="s">
        <v>10</v>
      </c>
      <c r="AB8" s="178">
        <f>'Phase1 Form, Metal, Hg, &amp; HCl'!$M$69</f>
        <v>4.3961215462425811E-2</v>
      </c>
      <c r="AC8" s="128">
        <f t="shared" si="6"/>
        <v>112.04106599335032</v>
      </c>
      <c r="AD8" s="151">
        <v>113</v>
      </c>
      <c r="AE8" s="222" t="s">
        <v>4</v>
      </c>
      <c r="AF8" s="4"/>
      <c r="AG8" s="122" t="s">
        <v>1024</v>
      </c>
      <c r="AH8" s="223" t="s">
        <v>1012</v>
      </c>
      <c r="AI8" s="216"/>
    </row>
    <row r="9" spans="1:37" ht="26.25">
      <c r="A9" s="199" t="s">
        <v>296</v>
      </c>
      <c r="B9" s="7" t="str">
        <f t="shared" si="0"/>
        <v>3803_2</v>
      </c>
      <c r="C9" s="3" t="s">
        <v>298</v>
      </c>
      <c r="D9" s="5" t="s">
        <v>16</v>
      </c>
      <c r="E9" s="5">
        <v>3</v>
      </c>
      <c r="F9" s="5"/>
      <c r="G9" s="5" t="s">
        <v>568</v>
      </c>
      <c r="H9" s="5" t="s">
        <v>17</v>
      </c>
      <c r="I9" s="8" t="s">
        <v>565</v>
      </c>
      <c r="J9" s="9">
        <v>2</v>
      </c>
      <c r="K9" s="260">
        <v>1300</v>
      </c>
      <c r="L9" s="8">
        <v>49.37</v>
      </c>
      <c r="M9" s="258">
        <f t="shared" si="1"/>
        <v>5622255.5999999996</v>
      </c>
      <c r="N9" s="138">
        <f>'Phase1 Form, Metal, Hg, &amp; HCl'!G69</f>
        <v>1.9829391894992741E-5</v>
      </c>
      <c r="O9" s="6">
        <f t="shared" si="2"/>
        <v>5.5742954813108772E-2</v>
      </c>
      <c r="P9" s="10">
        <v>5.6000000000000001E-2</v>
      </c>
      <c r="Q9" s="231" t="s">
        <v>10</v>
      </c>
      <c r="R9" s="154">
        <f>'Phase1 Form, Metal, Hg, &amp; HCl'!$K$69</f>
        <v>6.0890509680286326E-5</v>
      </c>
      <c r="S9" s="120">
        <v>0.12</v>
      </c>
      <c r="T9" s="121">
        <f t="shared" si="3"/>
        <v>0.17117100451842199</v>
      </c>
      <c r="U9" s="121">
        <f t="shared" si="4"/>
        <v>2.0540520542210637E-2</v>
      </c>
      <c r="V9" s="10">
        <v>1.9E-2</v>
      </c>
      <c r="W9" s="233" t="s">
        <v>10</v>
      </c>
      <c r="X9" s="154">
        <f>'Phase1 Form, Metal, Hg, &amp; HCl'!$R$69</f>
        <v>5.1033028143354825E-5</v>
      </c>
      <c r="Y9" s="189">
        <f t="shared" si="5"/>
        <v>0.14346036413196711</v>
      </c>
      <c r="Z9" s="248">
        <v>0.14000000000000001</v>
      </c>
      <c r="AA9" s="231" t="s">
        <v>10</v>
      </c>
      <c r="AB9" s="178">
        <f>'Phase1 Form, Metal, Hg, &amp; HCl'!$M$69</f>
        <v>4.3961215462425811E-2</v>
      </c>
      <c r="AC9" s="128">
        <f t="shared" si="6"/>
        <v>123.58059490821505</v>
      </c>
      <c r="AD9" s="151">
        <v>125</v>
      </c>
      <c r="AE9" s="222" t="s">
        <v>4</v>
      </c>
      <c r="AF9" s="4"/>
      <c r="AG9" s="122" t="s">
        <v>1024</v>
      </c>
      <c r="AH9" s="223" t="s">
        <v>1012</v>
      </c>
      <c r="AI9" s="216"/>
    </row>
    <row r="10" spans="1:37" ht="26.25">
      <c r="A10" s="199" t="s">
        <v>296</v>
      </c>
      <c r="B10" s="7" t="str">
        <f t="shared" si="0"/>
        <v>3803_3</v>
      </c>
      <c r="C10" s="3" t="s">
        <v>298</v>
      </c>
      <c r="D10" s="5" t="s">
        <v>16</v>
      </c>
      <c r="E10" s="5">
        <v>3</v>
      </c>
      <c r="F10" s="5"/>
      <c r="G10" s="5" t="s">
        <v>568</v>
      </c>
      <c r="H10" s="5" t="s">
        <v>17</v>
      </c>
      <c r="I10" s="8" t="s">
        <v>565</v>
      </c>
      <c r="J10" s="9">
        <v>3</v>
      </c>
      <c r="K10" s="260">
        <v>1663</v>
      </c>
      <c r="L10" s="8">
        <v>71.569999999999993</v>
      </c>
      <c r="M10" s="258">
        <f t="shared" si="1"/>
        <v>10426231.715999998</v>
      </c>
      <c r="N10" s="138">
        <f>'Phase1 Form, Metal, Hg, &amp; HCl'!G69</f>
        <v>1.9829391894992741E-5</v>
      </c>
      <c r="O10" s="6">
        <f t="shared" si="2"/>
        <v>0.10337291734228332</v>
      </c>
      <c r="P10" s="10">
        <v>0.1</v>
      </c>
      <c r="Q10" s="231" t="s">
        <v>10</v>
      </c>
      <c r="R10" s="154">
        <f>'Phase1 Form, Metal, Hg, &amp; HCl'!$K$69</f>
        <v>6.0890509680286326E-5</v>
      </c>
      <c r="S10" s="120">
        <v>0.12</v>
      </c>
      <c r="T10" s="121">
        <f t="shared" si="3"/>
        <v>0.31742928161600309</v>
      </c>
      <c r="U10" s="121">
        <f t="shared" si="4"/>
        <v>3.8091513793920367E-2</v>
      </c>
      <c r="V10" s="10">
        <v>1.9E-2</v>
      </c>
      <c r="W10" s="233" t="s">
        <v>10</v>
      </c>
      <c r="X10" s="154">
        <f>'Phase1 Form, Metal, Hg, &amp; HCl'!$R$69</f>
        <v>5.1033028143354825E-5</v>
      </c>
      <c r="Y10" s="189">
        <f t="shared" si="5"/>
        <v>0.2660410882958833</v>
      </c>
      <c r="Z10" s="248">
        <v>0.27</v>
      </c>
      <c r="AA10" s="231" t="s">
        <v>10</v>
      </c>
      <c r="AB10" s="178">
        <f>'Phase1 Form, Metal, Hg, &amp; HCl'!$M$69</f>
        <v>4.3961215462425811E-2</v>
      </c>
      <c r="AC10" s="128">
        <f t="shared" si="6"/>
        <v>229.17490946412676</v>
      </c>
      <c r="AD10" s="151">
        <v>232</v>
      </c>
      <c r="AE10" s="222" t="s">
        <v>4</v>
      </c>
      <c r="AF10" s="4"/>
      <c r="AG10" s="122" t="s">
        <v>1024</v>
      </c>
      <c r="AH10" s="223" t="s">
        <v>1012</v>
      </c>
      <c r="AI10" s="216"/>
    </row>
    <row r="11" spans="1:37" ht="26.25">
      <c r="A11" s="199" t="s">
        <v>296</v>
      </c>
      <c r="B11" s="7" t="str">
        <f t="shared" si="0"/>
        <v>3803_4</v>
      </c>
      <c r="C11" s="3" t="s">
        <v>298</v>
      </c>
      <c r="D11" s="5" t="s">
        <v>16</v>
      </c>
      <c r="E11" s="5">
        <v>3</v>
      </c>
      <c r="F11" s="5"/>
      <c r="G11" s="5" t="s">
        <v>568</v>
      </c>
      <c r="H11" s="5" t="s">
        <v>17</v>
      </c>
      <c r="I11" s="8" t="s">
        <v>565</v>
      </c>
      <c r="J11" s="9">
        <v>4</v>
      </c>
      <c r="K11" s="260">
        <v>2346</v>
      </c>
      <c r="L11" s="8">
        <v>66.7</v>
      </c>
      <c r="M11" s="258">
        <f t="shared" si="1"/>
        <v>13707490.32</v>
      </c>
      <c r="N11" s="138">
        <f>'Phase1 Form, Metal, Hg, &amp; HCl'!G69</f>
        <v>1.9829391894992741E-5</v>
      </c>
      <c r="O11" s="6">
        <f t="shared" si="2"/>
        <v>0.13590559872604974</v>
      </c>
      <c r="P11" s="10">
        <v>0.14000000000000001</v>
      </c>
      <c r="Q11" s="231" t="s">
        <v>10</v>
      </c>
      <c r="R11" s="154">
        <f>'Phase1 Form, Metal, Hg, &amp; HCl'!$K$69</f>
        <v>6.0890509680286326E-5</v>
      </c>
      <c r="S11" s="120">
        <v>0.12</v>
      </c>
      <c r="T11" s="121">
        <f t="shared" si="3"/>
        <v>0.41732803601119561</v>
      </c>
      <c r="U11" s="121">
        <f t="shared" si="4"/>
        <v>5.0079364321343474E-2</v>
      </c>
      <c r="V11" s="10">
        <v>1.9E-2</v>
      </c>
      <c r="W11" s="233" t="s">
        <v>10</v>
      </c>
      <c r="X11" s="154">
        <f>'Phase1 Form, Metal, Hg, &amp; HCl'!$R$69</f>
        <v>5.1033028143354825E-5</v>
      </c>
      <c r="Y11" s="189">
        <f t="shared" si="5"/>
        <v>0.34976736963766192</v>
      </c>
      <c r="Z11" s="248">
        <v>0.35</v>
      </c>
      <c r="AA11" s="231" t="s">
        <v>10</v>
      </c>
      <c r="AB11" s="178">
        <f>'Phase1 Form, Metal, Hg, &amp; HCl'!$M$69</f>
        <v>4.3961215462425811E-2</v>
      </c>
      <c r="AC11" s="128">
        <f t="shared" si="6"/>
        <v>301.29896770331806</v>
      </c>
      <c r="AD11" s="151">
        <v>304</v>
      </c>
      <c r="AE11" s="222" t="s">
        <v>4</v>
      </c>
      <c r="AF11" s="4"/>
      <c r="AG11" s="122" t="s">
        <v>1024</v>
      </c>
      <c r="AH11" s="223" t="s">
        <v>1012</v>
      </c>
      <c r="AI11" s="216"/>
    </row>
    <row r="12" spans="1:37" ht="26.25">
      <c r="A12" s="199" t="s">
        <v>297</v>
      </c>
      <c r="B12" s="7" t="str">
        <f t="shared" si="0"/>
        <v>2840_3</v>
      </c>
      <c r="C12" s="48">
        <v>2840</v>
      </c>
      <c r="D12" s="5" t="s">
        <v>22</v>
      </c>
      <c r="E12" s="5">
        <v>3</v>
      </c>
      <c r="F12" s="5">
        <v>3</v>
      </c>
      <c r="G12" s="5" t="s">
        <v>568</v>
      </c>
      <c r="H12" s="5" t="s">
        <v>23</v>
      </c>
      <c r="I12" s="8" t="s">
        <v>565</v>
      </c>
      <c r="J12" s="9">
        <v>3</v>
      </c>
      <c r="K12" s="8">
        <v>1862</v>
      </c>
      <c r="L12" s="8">
        <v>77.2</v>
      </c>
      <c r="M12" s="201">
        <f t="shared" si="1"/>
        <v>12592184.640000001</v>
      </c>
      <c r="N12" s="137">
        <v>1.4439378507525317E-5</v>
      </c>
      <c r="O12" s="6">
        <f t="shared" si="2"/>
        <v>9.0911660126803212E-2</v>
      </c>
      <c r="P12" s="49">
        <v>9.0999999999999998E-2</v>
      </c>
      <c r="Q12" s="136">
        <v>0.12</v>
      </c>
      <c r="R12" s="150">
        <v>8.6762912988560279E-4</v>
      </c>
      <c r="S12" s="120">
        <v>0.12</v>
      </c>
      <c r="T12" s="121">
        <f t="shared" si="3"/>
        <v>5.4626731012810259</v>
      </c>
      <c r="U12" s="121">
        <f t="shared" si="4"/>
        <v>0.65552077215372306</v>
      </c>
      <c r="V12" s="10">
        <v>0.66</v>
      </c>
      <c r="W12" s="160">
        <v>0.85</v>
      </c>
      <c r="X12" s="150">
        <v>5.5744474834641558E-4</v>
      </c>
      <c r="Y12" s="189">
        <f t="shared" si="5"/>
        <v>3.5097235988881996</v>
      </c>
      <c r="Z12" s="14">
        <v>3.5</v>
      </c>
      <c r="AA12" s="136">
        <v>4.5</v>
      </c>
      <c r="AB12" s="177"/>
      <c r="AD12" s="233" t="s">
        <v>10</v>
      </c>
      <c r="AE12" s="224" t="s">
        <v>11</v>
      </c>
      <c r="AF12" s="48"/>
      <c r="AG12" s="122" t="s">
        <v>1024</v>
      </c>
      <c r="AH12" s="223" t="s">
        <v>1012</v>
      </c>
      <c r="AI12" s="216"/>
    </row>
    <row r="13" spans="1:37" ht="26.25">
      <c r="A13" s="199" t="s">
        <v>297</v>
      </c>
      <c r="B13" s="7" t="str">
        <f t="shared" si="0"/>
        <v>2840_4</v>
      </c>
      <c r="C13" s="48">
        <v>2840</v>
      </c>
      <c r="D13" s="5" t="s">
        <v>22</v>
      </c>
      <c r="E13" s="5">
        <v>3</v>
      </c>
      <c r="F13" s="5">
        <v>3</v>
      </c>
      <c r="G13" s="5" t="s">
        <v>568</v>
      </c>
      <c r="H13" s="5" t="s">
        <v>23</v>
      </c>
      <c r="I13" s="8" t="s">
        <v>565</v>
      </c>
      <c r="J13" s="9">
        <v>4</v>
      </c>
      <c r="K13" s="8">
        <v>7960</v>
      </c>
      <c r="L13" s="8">
        <v>64.2</v>
      </c>
      <c r="M13" s="201">
        <f t="shared" si="1"/>
        <v>44766403.200000003</v>
      </c>
      <c r="N13" s="138">
        <f>'Phase 2 Metals'!K141</f>
        <v>4.5968185576456569E-6</v>
      </c>
      <c r="O13" s="6">
        <f t="shared" si="2"/>
        <v>0.10289151649440396</v>
      </c>
      <c r="P13" s="10">
        <v>0.1</v>
      </c>
      <c r="Q13" s="140">
        <v>0.16</v>
      </c>
      <c r="R13" s="161">
        <f>'Phase 2 Metals'!$L$141</f>
        <v>3.0275190832321528E-6</v>
      </c>
      <c r="S13" s="120">
        <v>0.12</v>
      </c>
      <c r="T13" s="121">
        <f t="shared" si="3"/>
        <v>6.7765569987832466E-2</v>
      </c>
      <c r="U13" s="121">
        <f t="shared" si="4"/>
        <v>8.131868398539896E-3</v>
      </c>
      <c r="V13" s="10">
        <v>8.0999999999999996E-3</v>
      </c>
      <c r="W13" s="160">
        <v>1.2999999999999999E-2</v>
      </c>
      <c r="X13" s="161">
        <f>'Phase 2 Metals'!$M$141</f>
        <v>8.5015023303345912E-6</v>
      </c>
      <c r="Y13" s="189">
        <f t="shared" si="5"/>
        <v>0.19029084056274898</v>
      </c>
      <c r="Z13" s="10">
        <v>0.19</v>
      </c>
      <c r="AA13" s="140">
        <v>0.3</v>
      </c>
      <c r="AB13" s="179"/>
      <c r="AD13" s="233" t="s">
        <v>10</v>
      </c>
      <c r="AE13" s="222" t="s">
        <v>4</v>
      </c>
      <c r="AF13" s="4"/>
      <c r="AG13" s="122" t="s">
        <v>1025</v>
      </c>
      <c r="AH13" s="223" t="s">
        <v>1014</v>
      </c>
      <c r="AI13" s="216"/>
    </row>
    <row r="14" spans="1:37" ht="26.25">
      <c r="A14" s="199" t="s">
        <v>297</v>
      </c>
      <c r="B14" s="7" t="str">
        <f t="shared" si="0"/>
        <v>2840_5</v>
      </c>
      <c r="C14" s="48">
        <v>2840</v>
      </c>
      <c r="D14" s="5" t="s">
        <v>22</v>
      </c>
      <c r="E14" s="5">
        <v>3</v>
      </c>
      <c r="F14" s="5">
        <v>3</v>
      </c>
      <c r="G14" s="5" t="s">
        <v>568</v>
      </c>
      <c r="H14" s="5" t="s">
        <v>23</v>
      </c>
      <c r="I14" s="8" t="s">
        <v>565</v>
      </c>
      <c r="J14" s="9">
        <v>5</v>
      </c>
      <c r="K14" s="8">
        <v>4091</v>
      </c>
      <c r="L14" s="8">
        <v>82</v>
      </c>
      <c r="M14" s="201">
        <f t="shared" si="1"/>
        <v>29386471.199999999</v>
      </c>
      <c r="N14" s="138">
        <f>'Phase 2 Metals'!K141</f>
        <v>4.5968185576456569E-6</v>
      </c>
      <c r="O14" s="6">
        <f t="shared" si="2"/>
        <v>6.7542138077939809E-2</v>
      </c>
      <c r="P14" s="10">
        <v>6.8000000000000005E-2</v>
      </c>
      <c r="Q14" s="140">
        <v>8.2000000000000003E-2</v>
      </c>
      <c r="R14" s="161">
        <f>'Phase 2 Metals'!$L$141</f>
        <v>3.0275190832321528E-6</v>
      </c>
      <c r="S14" s="120">
        <v>0.12</v>
      </c>
      <c r="T14" s="121">
        <f t="shared" si="3"/>
        <v>4.4484051173426034E-2</v>
      </c>
      <c r="U14" s="121">
        <f t="shared" si="4"/>
        <v>5.3380861408111237E-3</v>
      </c>
      <c r="V14" s="10">
        <v>5.3E-3</v>
      </c>
      <c r="W14" s="160">
        <v>1.2999999999999999E-2</v>
      </c>
      <c r="X14" s="161">
        <f>'Phase 2 Metals'!$M$141</f>
        <v>8.5015023303345912E-6</v>
      </c>
      <c r="Y14" s="189">
        <f t="shared" si="5"/>
        <v>0.12491457669355517</v>
      </c>
      <c r="Z14" s="10">
        <v>0.12</v>
      </c>
      <c r="AA14" s="140">
        <v>0.15</v>
      </c>
      <c r="AB14" s="179"/>
      <c r="AD14" s="233" t="s">
        <v>10</v>
      </c>
      <c r="AE14" s="222" t="s">
        <v>4</v>
      </c>
      <c r="AF14" s="4"/>
      <c r="AG14" s="122" t="s">
        <v>1025</v>
      </c>
      <c r="AH14" s="223" t="s">
        <v>1014</v>
      </c>
      <c r="AI14" s="216"/>
    </row>
    <row r="15" spans="1:37" ht="26.25">
      <c r="A15" s="199" t="s">
        <v>297</v>
      </c>
      <c r="B15" s="7" t="str">
        <f t="shared" si="0"/>
        <v>2840_6</v>
      </c>
      <c r="C15" s="48">
        <v>2840</v>
      </c>
      <c r="D15" s="5" t="s">
        <v>22</v>
      </c>
      <c r="E15" s="5">
        <v>3</v>
      </c>
      <c r="F15" s="5">
        <v>3</v>
      </c>
      <c r="G15" s="5" t="s">
        <v>568</v>
      </c>
      <c r="H15" s="5" t="s">
        <v>23</v>
      </c>
      <c r="I15" s="8" t="s">
        <v>565</v>
      </c>
      <c r="J15" s="9">
        <v>6</v>
      </c>
      <c r="K15" s="8">
        <v>4091</v>
      </c>
      <c r="L15" s="8">
        <v>79.099999999999994</v>
      </c>
      <c r="M15" s="201">
        <f t="shared" si="1"/>
        <v>28347193.559999999</v>
      </c>
      <c r="N15" s="138">
        <f>'Phase 2 Metals'!K141</f>
        <v>4.5968185576456569E-6</v>
      </c>
      <c r="O15" s="6">
        <f t="shared" si="2"/>
        <v>6.5153452706890713E-2</v>
      </c>
      <c r="P15" s="10">
        <v>6.5000000000000002E-2</v>
      </c>
      <c r="Q15" s="140">
        <v>8.2000000000000003E-2</v>
      </c>
      <c r="R15" s="161">
        <f>'Phase 2 Metals'!$L$141</f>
        <v>3.0275190832321528E-6</v>
      </c>
      <c r="S15" s="120">
        <v>0.12</v>
      </c>
      <c r="T15" s="121">
        <f t="shared" si="3"/>
        <v>4.2910834729487791E-2</v>
      </c>
      <c r="U15" s="121">
        <f t="shared" si="4"/>
        <v>5.149300167538535E-3</v>
      </c>
      <c r="V15" s="10">
        <v>5.1000000000000004E-3</v>
      </c>
      <c r="W15" s="160">
        <v>1.2999999999999999E-2</v>
      </c>
      <c r="X15" s="161">
        <f>'Phase 2 Metals'!$M$141</f>
        <v>8.5015023303345912E-6</v>
      </c>
      <c r="Y15" s="189">
        <f t="shared" si="5"/>
        <v>0.12049686605439286</v>
      </c>
      <c r="Z15" s="10">
        <v>0.12</v>
      </c>
      <c r="AA15" s="140">
        <v>0.15</v>
      </c>
      <c r="AB15" s="179"/>
      <c r="AD15" s="233" t="s">
        <v>10</v>
      </c>
      <c r="AE15" s="222" t="s">
        <v>4</v>
      </c>
      <c r="AF15" s="4"/>
      <c r="AG15" s="122" t="s">
        <v>1025</v>
      </c>
      <c r="AH15" s="223" t="s">
        <v>1014</v>
      </c>
      <c r="AI15" s="216"/>
    </row>
    <row r="16" spans="1:37" ht="26.25">
      <c r="A16" s="199" t="s">
        <v>296</v>
      </c>
      <c r="B16" s="7" t="str">
        <f t="shared" si="0"/>
        <v>3159_1</v>
      </c>
      <c r="C16" s="3" t="s">
        <v>300</v>
      </c>
      <c r="D16" s="5" t="s">
        <v>24</v>
      </c>
      <c r="E16" s="5">
        <v>0.3</v>
      </c>
      <c r="F16" s="5"/>
      <c r="G16" s="5" t="s">
        <v>569</v>
      </c>
      <c r="H16" s="5" t="s">
        <v>25</v>
      </c>
      <c r="I16" s="8" t="s">
        <v>565</v>
      </c>
      <c r="J16" s="9">
        <v>1</v>
      </c>
      <c r="K16" s="8">
        <v>1537</v>
      </c>
      <c r="L16" s="8">
        <v>53.3</v>
      </c>
      <c r="M16" s="262">
        <f t="shared" si="1"/>
        <v>7176375.959999999</v>
      </c>
      <c r="N16" s="138">
        <f>'Phase1 Form, Metal, Hg, &amp; HCl'!G103</f>
        <v>1.8487826244951043E-5</v>
      </c>
      <c r="O16" s="6">
        <f t="shared" si="2"/>
        <v>6.6337795908461852E-2</v>
      </c>
      <c r="P16" s="10">
        <v>6.6000000000000003E-2</v>
      </c>
      <c r="Q16" s="231" t="s">
        <v>10</v>
      </c>
      <c r="R16" s="161">
        <f>'Phase1 Form, Metal, Hg, &amp; HCl'!K103</f>
        <v>6.9706416593306091E-6</v>
      </c>
      <c r="S16" s="120">
        <v>0.12</v>
      </c>
      <c r="T16" s="121">
        <f t="shared" si="3"/>
        <v>2.5011972614897342E-2</v>
      </c>
      <c r="U16" s="121">
        <f t="shared" si="4"/>
        <v>3.001436713787681E-3</v>
      </c>
      <c r="V16" s="10">
        <v>3.0000000000000001E-3</v>
      </c>
      <c r="W16" s="160">
        <v>1.2999999999999999E-2</v>
      </c>
      <c r="X16" s="161">
        <f>'Phase1 Form, Metal, Hg, &amp; HCl'!R103</f>
        <v>5.0960869760432601E-6</v>
      </c>
      <c r="Y16" s="189">
        <f t="shared" si="5"/>
        <v>1.8285718032472972E-2</v>
      </c>
      <c r="Z16" s="10">
        <v>1.7999999999999999E-2</v>
      </c>
      <c r="AA16" s="231" t="s">
        <v>10</v>
      </c>
      <c r="AB16" s="178">
        <f>'Phase1 Form, Metal, Hg, &amp; HCl'!M103</f>
        <v>1.5850434004992145E-3</v>
      </c>
      <c r="AC16" s="123">
        <f>AB16*M16/2000</f>
        <v>5.687433677449607</v>
      </c>
      <c r="AD16" s="151">
        <v>5.7</v>
      </c>
      <c r="AE16" s="222" t="s">
        <v>4</v>
      </c>
      <c r="AF16" s="4"/>
      <c r="AG16" s="122" t="s">
        <v>1025</v>
      </c>
      <c r="AH16" s="223" t="s">
        <v>1015</v>
      </c>
      <c r="AI16" s="216"/>
    </row>
    <row r="17" spans="1:35" ht="26.25">
      <c r="A17" s="199" t="s">
        <v>296</v>
      </c>
      <c r="B17" s="7" t="str">
        <f t="shared" si="0"/>
        <v>3159_2</v>
      </c>
      <c r="C17" s="3" t="s">
        <v>300</v>
      </c>
      <c r="D17" s="5" t="s">
        <v>24</v>
      </c>
      <c r="E17" s="5">
        <v>0.3</v>
      </c>
      <c r="F17" s="5"/>
      <c r="G17" s="5" t="s">
        <v>569</v>
      </c>
      <c r="H17" s="5" t="s">
        <v>25</v>
      </c>
      <c r="I17" s="5" t="s">
        <v>564</v>
      </c>
      <c r="J17" s="9">
        <v>2</v>
      </c>
      <c r="K17" s="8">
        <v>2300</v>
      </c>
      <c r="L17" s="8">
        <v>6.1</v>
      </c>
      <c r="M17" s="262">
        <f t="shared" si="1"/>
        <v>1229028</v>
      </c>
      <c r="N17" s="134">
        <f>'Phase1 Form, Metal, Hg, &amp; HCl'!G271</f>
        <v>3.9598507913665703E-6</v>
      </c>
      <c r="O17" s="6">
        <f t="shared" si="2"/>
        <v>2.4333837492058366E-3</v>
      </c>
      <c r="P17" s="10">
        <v>2.3999999999999998E-3</v>
      </c>
      <c r="Q17" s="231" t="s">
        <v>10</v>
      </c>
      <c r="R17" s="154">
        <f>'Phase1 Form, Metal, Hg, &amp; HCl'!K271</f>
        <v>5.4062068082141402E-6</v>
      </c>
      <c r="S17" s="120">
        <v>0.18</v>
      </c>
      <c r="T17" s="121">
        <f t="shared" si="3"/>
        <v>3.3221897705429039E-3</v>
      </c>
      <c r="U17" s="121">
        <f t="shared" si="4"/>
        <v>5.9799415869772274E-4</v>
      </c>
      <c r="V17" s="10">
        <v>5.9999999999999995E-4</v>
      </c>
      <c r="W17" s="233" t="s">
        <v>10</v>
      </c>
      <c r="X17" s="154">
        <f>'Phase1 Form, Metal, Hg, &amp; HCl'!R271</f>
        <v>5.5316050609832495E-4</v>
      </c>
      <c r="Y17" s="189">
        <f t="shared" si="5"/>
        <v>0.33992487524450604</v>
      </c>
      <c r="Z17" s="10">
        <v>0.34</v>
      </c>
      <c r="AA17" s="231" t="s">
        <v>10</v>
      </c>
      <c r="AB17" s="178">
        <f>'Phase1 Form, Metal, Hg, &amp; HCl'!M299</f>
        <v>1.6024419704995924E-3</v>
      </c>
      <c r="AC17" s="123">
        <f>AB17*M17/2000</f>
        <v>0.98472302505958642</v>
      </c>
      <c r="AD17" s="151">
        <v>0.97</v>
      </c>
      <c r="AE17" s="222" t="s">
        <v>26</v>
      </c>
      <c r="AF17" s="4"/>
      <c r="AG17" s="122" t="s">
        <v>1026</v>
      </c>
      <c r="AH17" s="223" t="s">
        <v>1016</v>
      </c>
      <c r="AI17" s="216"/>
    </row>
    <row r="18" spans="1:35" ht="29.25" customHeight="1">
      <c r="A18" s="199" t="s">
        <v>297</v>
      </c>
      <c r="B18" s="7" t="str">
        <f t="shared" si="0"/>
        <v>3403_1</v>
      </c>
      <c r="C18" s="48">
        <v>3403</v>
      </c>
      <c r="D18" s="5" t="s">
        <v>27</v>
      </c>
      <c r="E18" s="5">
        <v>1</v>
      </c>
      <c r="F18" s="5">
        <v>1</v>
      </c>
      <c r="G18" s="5" t="s">
        <v>568</v>
      </c>
      <c r="H18" s="5" t="s">
        <v>28</v>
      </c>
      <c r="I18" s="8" t="s">
        <v>565</v>
      </c>
      <c r="J18" s="9">
        <v>1</v>
      </c>
      <c r="K18" s="8">
        <v>2750</v>
      </c>
      <c r="L18" s="8">
        <v>68.8</v>
      </c>
      <c r="M18" s="201">
        <f t="shared" si="1"/>
        <v>16573920</v>
      </c>
      <c r="N18" s="141">
        <f>N19</f>
        <v>3.968705949341404E-7</v>
      </c>
      <c r="O18" s="6">
        <f t="shared" si="2"/>
        <v>3.2888507453954241E-3</v>
      </c>
      <c r="P18" s="10">
        <v>3.3E-3</v>
      </c>
      <c r="Q18" s="140">
        <v>4.7999999999999996E-3</v>
      </c>
      <c r="R18" s="162">
        <f>R19</f>
        <v>2.6501372377878124E-4</v>
      </c>
      <c r="S18" s="120">
        <v>0.12</v>
      </c>
      <c r="T18" s="121">
        <f t="shared" si="3"/>
        <v>2.1961581284058087</v>
      </c>
      <c r="U18" s="121">
        <f t="shared" si="4"/>
        <v>0.26353897540869703</v>
      </c>
      <c r="V18" s="10">
        <v>0.26</v>
      </c>
      <c r="W18" s="160">
        <v>0.38</v>
      </c>
      <c r="X18" s="162">
        <f>X19</f>
        <v>1.497358897564669E-4</v>
      </c>
      <c r="Y18" s="189">
        <f t="shared" si="5"/>
        <v>1.2408553289762509</v>
      </c>
      <c r="Z18" s="10">
        <v>1.2</v>
      </c>
      <c r="AA18" s="140">
        <v>1.8</v>
      </c>
      <c r="AB18" s="179"/>
      <c r="AD18" s="233" t="s">
        <v>10</v>
      </c>
      <c r="AE18" s="225" t="s">
        <v>29</v>
      </c>
      <c r="AF18" s="7">
        <v>2</v>
      </c>
      <c r="AG18" s="122" t="s">
        <v>1022</v>
      </c>
      <c r="AH18" s="223" t="s">
        <v>1017</v>
      </c>
      <c r="AI18" s="216"/>
    </row>
    <row r="19" spans="1:35" ht="29.25" customHeight="1">
      <c r="A19" s="199" t="s">
        <v>297</v>
      </c>
      <c r="B19" s="7" t="str">
        <f t="shared" si="0"/>
        <v>3403_2</v>
      </c>
      <c r="C19" s="48">
        <v>3403</v>
      </c>
      <c r="D19" s="5" t="s">
        <v>27</v>
      </c>
      <c r="E19" s="5">
        <v>1</v>
      </c>
      <c r="F19" s="5">
        <v>1</v>
      </c>
      <c r="G19" s="5" t="s">
        <v>568</v>
      </c>
      <c r="H19" s="5" t="s">
        <v>28</v>
      </c>
      <c r="I19" s="8" t="s">
        <v>565</v>
      </c>
      <c r="J19" s="9">
        <v>2</v>
      </c>
      <c r="K19" s="8">
        <v>2750</v>
      </c>
      <c r="L19" s="8">
        <v>69.3</v>
      </c>
      <c r="M19" s="201">
        <f t="shared" si="1"/>
        <v>16694370</v>
      </c>
      <c r="N19" s="137">
        <f>'Phase 2 Metals'!K24</f>
        <v>3.968705949341404E-7</v>
      </c>
      <c r="O19" s="6">
        <f t="shared" si="2"/>
        <v>3.3127522769753324E-3</v>
      </c>
      <c r="P19" s="49">
        <v>3.3E-3</v>
      </c>
      <c r="Q19" s="136">
        <v>4.7999999999999996E-3</v>
      </c>
      <c r="R19" s="150">
        <f>'Phase 2 Metals'!L24</f>
        <v>2.6501372377878124E-4</v>
      </c>
      <c r="S19" s="120">
        <v>0.12</v>
      </c>
      <c r="T19" s="121">
        <f t="shared" si="3"/>
        <v>2.2121185799203862</v>
      </c>
      <c r="U19" s="121">
        <f t="shared" si="4"/>
        <v>0.26545422959044634</v>
      </c>
      <c r="V19" s="14">
        <v>0.27</v>
      </c>
      <c r="W19" s="159">
        <v>0.38</v>
      </c>
      <c r="X19" s="150">
        <f>'Phase 2 Metals'!M24</f>
        <v>1.497358897564669E-4</v>
      </c>
      <c r="Y19" s="212">
        <f t="shared" si="5"/>
        <v>1.2498731729368342</v>
      </c>
      <c r="Z19" s="14">
        <v>1.2</v>
      </c>
      <c r="AA19" s="136">
        <v>1.8</v>
      </c>
      <c r="AB19" s="177"/>
      <c r="AD19" s="233" t="s">
        <v>10</v>
      </c>
      <c r="AE19" s="224" t="s">
        <v>11</v>
      </c>
      <c r="AF19" s="48"/>
      <c r="AG19" s="122" t="s">
        <v>1022</v>
      </c>
      <c r="AH19" s="223" t="s">
        <v>1017</v>
      </c>
      <c r="AI19" s="216"/>
    </row>
    <row r="20" spans="1:35" ht="29.25" customHeight="1">
      <c r="A20" s="199" t="s">
        <v>297</v>
      </c>
      <c r="B20" s="7" t="str">
        <f t="shared" si="0"/>
        <v>3403_3</v>
      </c>
      <c r="C20" s="48">
        <v>3403</v>
      </c>
      <c r="D20" s="5" t="s">
        <v>27</v>
      </c>
      <c r="E20" s="5">
        <v>1</v>
      </c>
      <c r="F20" s="5">
        <v>1</v>
      </c>
      <c r="G20" s="5" t="s">
        <v>568</v>
      </c>
      <c r="H20" s="5" t="s">
        <v>28</v>
      </c>
      <c r="I20" s="8" t="s">
        <v>565</v>
      </c>
      <c r="J20" s="9">
        <v>3</v>
      </c>
      <c r="K20" s="8">
        <v>3032</v>
      </c>
      <c r="L20" s="8">
        <v>71.400000000000006</v>
      </c>
      <c r="M20" s="201">
        <f t="shared" si="1"/>
        <v>18964068.480000004</v>
      </c>
      <c r="N20" s="141">
        <f>N19</f>
        <v>3.968705949341404E-7</v>
      </c>
      <c r="O20" s="6">
        <f t="shared" si="2"/>
        <v>3.7631405700146903E-3</v>
      </c>
      <c r="P20" s="10">
        <v>3.8E-3</v>
      </c>
      <c r="Q20" s="140">
        <v>5.3E-3</v>
      </c>
      <c r="R20" s="162">
        <f>R19</f>
        <v>2.6501372377878124E-4</v>
      </c>
      <c r="S20" s="120">
        <v>0.12</v>
      </c>
      <c r="T20" s="121">
        <f t="shared" si="3"/>
        <v>2.5128692029403066</v>
      </c>
      <c r="U20" s="121">
        <f t="shared" si="4"/>
        <v>0.3015443043528368</v>
      </c>
      <c r="V20" s="10">
        <v>0.3</v>
      </c>
      <c r="W20" s="160">
        <v>0.42</v>
      </c>
      <c r="X20" s="162">
        <f>X19</f>
        <v>1.497358897564669E-4</v>
      </c>
      <c r="Y20" s="189">
        <f t="shared" si="5"/>
        <v>1.4198008336276846</v>
      </c>
      <c r="Z20" s="10">
        <v>1.4</v>
      </c>
      <c r="AA20" s="140">
        <v>2</v>
      </c>
      <c r="AB20" s="179"/>
      <c r="AD20" s="233" t="s">
        <v>10</v>
      </c>
      <c r="AE20" s="225" t="s">
        <v>29</v>
      </c>
      <c r="AF20" s="7">
        <v>2</v>
      </c>
      <c r="AG20" s="122" t="s">
        <v>1022</v>
      </c>
      <c r="AH20" s="223" t="s">
        <v>1017</v>
      </c>
      <c r="AI20" s="216"/>
    </row>
    <row r="21" spans="1:35" ht="29.25" customHeight="1">
      <c r="A21" s="199" t="s">
        <v>297</v>
      </c>
      <c r="B21" s="7" t="str">
        <f t="shared" si="0"/>
        <v>3403_4</v>
      </c>
      <c r="C21" s="48">
        <v>3403</v>
      </c>
      <c r="D21" s="5" t="s">
        <v>27</v>
      </c>
      <c r="E21" s="5">
        <v>1</v>
      </c>
      <c r="F21" s="5">
        <v>1</v>
      </c>
      <c r="G21" s="5" t="s">
        <v>568</v>
      </c>
      <c r="H21" s="5" t="s">
        <v>28</v>
      </c>
      <c r="I21" s="8" t="s">
        <v>565</v>
      </c>
      <c r="J21" s="9">
        <v>4</v>
      </c>
      <c r="K21" s="8">
        <v>3032</v>
      </c>
      <c r="L21" s="8">
        <v>72.599999999999994</v>
      </c>
      <c r="M21" s="201">
        <f t="shared" si="1"/>
        <v>19282792.319999997</v>
      </c>
      <c r="N21" s="141">
        <f>N19</f>
        <v>3.968705949341404E-7</v>
      </c>
      <c r="O21" s="6">
        <f t="shared" si="2"/>
        <v>3.8263866300149363E-3</v>
      </c>
      <c r="P21" s="10">
        <v>3.8E-3</v>
      </c>
      <c r="Q21" s="140">
        <v>5.3E-3</v>
      </c>
      <c r="R21" s="162">
        <f>R19</f>
        <v>2.6501372377878124E-4</v>
      </c>
      <c r="S21" s="120">
        <v>0.12</v>
      </c>
      <c r="T21" s="121">
        <f t="shared" si="3"/>
        <v>2.5551022987880421</v>
      </c>
      <c r="U21" s="121">
        <f t="shared" si="4"/>
        <v>0.30661227585456502</v>
      </c>
      <c r="V21" s="10">
        <v>0.31</v>
      </c>
      <c r="W21" s="160">
        <v>0.42</v>
      </c>
      <c r="X21" s="162">
        <f>X19</f>
        <v>1.497358897564669E-4</v>
      </c>
      <c r="Y21" s="189">
        <f t="shared" si="5"/>
        <v>1.4436630325121831</v>
      </c>
      <c r="Z21" s="10">
        <v>1.4</v>
      </c>
      <c r="AA21" s="140">
        <v>2</v>
      </c>
      <c r="AB21" s="179"/>
      <c r="AD21" s="233" t="s">
        <v>10</v>
      </c>
      <c r="AE21" s="225" t="s">
        <v>29</v>
      </c>
      <c r="AF21" s="7">
        <v>2</v>
      </c>
      <c r="AG21" s="122" t="s">
        <v>1022</v>
      </c>
      <c r="AH21" s="223" t="s">
        <v>1017</v>
      </c>
      <c r="AI21" s="216"/>
    </row>
    <row r="22" spans="1:35" ht="42" customHeight="1">
      <c r="A22" s="199" t="s">
        <v>297</v>
      </c>
      <c r="B22" s="7" t="str">
        <f t="shared" si="0"/>
        <v>2161_3</v>
      </c>
      <c r="C22" s="48">
        <v>2161</v>
      </c>
      <c r="D22" s="5" t="s">
        <v>30</v>
      </c>
      <c r="E22" s="5">
        <v>8</v>
      </c>
      <c r="F22" s="5">
        <v>9</v>
      </c>
      <c r="G22" s="5" t="s">
        <v>568</v>
      </c>
      <c r="H22" s="5" t="s">
        <v>31</v>
      </c>
      <c r="I22" s="8" t="s">
        <v>565</v>
      </c>
      <c r="J22" s="9">
        <v>3</v>
      </c>
      <c r="K22" s="8">
        <v>496</v>
      </c>
      <c r="L22" s="8">
        <v>81.5</v>
      </c>
      <c r="M22" s="201">
        <f t="shared" si="1"/>
        <v>3541142.4</v>
      </c>
      <c r="N22" s="141">
        <f>(N23+N24)/2</f>
        <v>2.3319347429647859E-6</v>
      </c>
      <c r="O22" s="6">
        <f t="shared" si="2"/>
        <v>4.1288564961728521E-3</v>
      </c>
      <c r="P22" s="10">
        <v>4.1000000000000003E-3</v>
      </c>
      <c r="Q22" s="140">
        <v>5.1000000000000004E-3</v>
      </c>
      <c r="R22" s="141">
        <f>(R23+R24)/2</f>
        <v>4.9515923629040294E-4</v>
      </c>
      <c r="S22" s="120">
        <v>0.12</v>
      </c>
      <c r="T22" s="121">
        <f t="shared" si="3"/>
        <v>0.8767146831897823</v>
      </c>
      <c r="U22" s="121">
        <f t="shared" si="4"/>
        <v>0.10520576198277387</v>
      </c>
      <c r="V22" s="10">
        <v>0.11</v>
      </c>
      <c r="W22" s="160">
        <v>0.13</v>
      </c>
      <c r="X22" s="141">
        <f>(X23+X24)/2</f>
        <v>3.7451935370014331E-4</v>
      </c>
      <c r="Y22" s="189">
        <f t="shared" si="5"/>
        <v>0.66311318150408716</v>
      </c>
      <c r="Z22" s="10">
        <v>0.66</v>
      </c>
      <c r="AA22" s="140">
        <v>0.81</v>
      </c>
      <c r="AB22" s="179"/>
      <c r="AD22" s="233" t="s">
        <v>10</v>
      </c>
      <c r="AE22" s="225" t="s">
        <v>29</v>
      </c>
      <c r="AF22" s="50" t="s">
        <v>577</v>
      </c>
      <c r="AG22" s="122" t="s">
        <v>1022</v>
      </c>
      <c r="AH22" s="223" t="s">
        <v>1017</v>
      </c>
      <c r="AI22" s="216"/>
    </row>
    <row r="23" spans="1:35" ht="39.75" customHeight="1">
      <c r="A23" s="199" t="s">
        <v>297</v>
      </c>
      <c r="B23" s="7" t="str">
        <f t="shared" si="0"/>
        <v>2161_4</v>
      </c>
      <c r="C23" s="48">
        <v>2161</v>
      </c>
      <c r="D23" s="5" t="s">
        <v>30</v>
      </c>
      <c r="E23" s="5">
        <v>8</v>
      </c>
      <c r="F23" s="5">
        <v>9</v>
      </c>
      <c r="G23" s="5" t="s">
        <v>568</v>
      </c>
      <c r="H23" s="5" t="s">
        <v>31</v>
      </c>
      <c r="I23" s="8" t="s">
        <v>565</v>
      </c>
      <c r="J23" s="9">
        <v>4</v>
      </c>
      <c r="K23" s="8">
        <v>600</v>
      </c>
      <c r="L23" s="8">
        <v>83.8</v>
      </c>
      <c r="M23" s="201">
        <f t="shared" si="1"/>
        <v>4404528</v>
      </c>
      <c r="N23" s="137">
        <v>2.071027813159413E-6</v>
      </c>
      <c r="O23" s="6">
        <f t="shared" si="2"/>
        <v>4.5609499959197016E-3</v>
      </c>
      <c r="P23" s="49">
        <v>4.5999999999999999E-3</v>
      </c>
      <c r="Q23" s="136">
        <v>5.4000000000000003E-3</v>
      </c>
      <c r="R23" s="150">
        <v>1.556118473574939E-4</v>
      </c>
      <c r="S23" s="120">
        <v>0.12</v>
      </c>
      <c r="T23" s="121">
        <f t="shared" si="3"/>
        <v>0.34269836940890397</v>
      </c>
      <c r="U23" s="121">
        <f t="shared" si="4"/>
        <v>4.1123804329068474E-2</v>
      </c>
      <c r="V23" s="14">
        <v>4.1000000000000002E-2</v>
      </c>
      <c r="W23" s="159">
        <v>4.9000000000000002E-2</v>
      </c>
      <c r="X23" s="150">
        <v>2.0413592438200465E-4</v>
      </c>
      <c r="Y23" s="189">
        <f t="shared" si="5"/>
        <v>0.4495611973732111</v>
      </c>
      <c r="Z23" s="14">
        <v>0.45</v>
      </c>
      <c r="AA23" s="136">
        <v>0.54</v>
      </c>
      <c r="AB23" s="177"/>
      <c r="AD23" s="233" t="s">
        <v>10</v>
      </c>
      <c r="AE23" s="224" t="s">
        <v>11</v>
      </c>
      <c r="AF23" s="48"/>
      <c r="AG23" s="122" t="s">
        <v>1022</v>
      </c>
      <c r="AH23" s="223" t="s">
        <v>1017</v>
      </c>
      <c r="AI23" s="216"/>
    </row>
    <row r="24" spans="1:35" ht="39.75" customHeight="1">
      <c r="A24" s="199" t="s">
        <v>297</v>
      </c>
      <c r="B24" s="7" t="str">
        <f t="shared" si="0"/>
        <v>2161_5</v>
      </c>
      <c r="C24" s="48">
        <v>2161</v>
      </c>
      <c r="D24" s="5" t="s">
        <v>30</v>
      </c>
      <c r="E24" s="5">
        <v>8</v>
      </c>
      <c r="F24" s="5">
        <v>9</v>
      </c>
      <c r="G24" s="5" t="s">
        <v>568</v>
      </c>
      <c r="H24" s="5" t="s">
        <v>31</v>
      </c>
      <c r="I24" s="8" t="s">
        <v>565</v>
      </c>
      <c r="J24" s="9">
        <v>5</v>
      </c>
      <c r="K24" s="8">
        <v>1010</v>
      </c>
      <c r="L24" s="8">
        <v>79.7</v>
      </c>
      <c r="M24" s="201">
        <f t="shared" si="1"/>
        <v>7051537.2000000002</v>
      </c>
      <c r="N24" s="137">
        <v>2.5928416727701587E-6</v>
      </c>
      <c r="O24" s="6">
        <f t="shared" si="2"/>
        <v>9.1417597546244993E-3</v>
      </c>
      <c r="P24" s="49">
        <v>9.1000000000000004E-3</v>
      </c>
      <c r="Q24" s="136">
        <v>1.0999999999999999E-2</v>
      </c>
      <c r="R24" s="150">
        <v>8.3470662522331198E-4</v>
      </c>
      <c r="S24" s="120">
        <v>0.12</v>
      </c>
      <c r="T24" s="121">
        <f t="shared" si="3"/>
        <v>2.9429824094243213</v>
      </c>
      <c r="U24" s="121">
        <f t="shared" si="4"/>
        <v>0.35315788913091856</v>
      </c>
      <c r="V24" s="14">
        <v>0.35</v>
      </c>
      <c r="W24" s="159">
        <v>0.44</v>
      </c>
      <c r="X24" s="150">
        <v>5.4490278301828194E-4</v>
      </c>
      <c r="Y24" s="189">
        <f t="shared" si="5"/>
        <v>1.9212011224184717</v>
      </c>
      <c r="Z24" s="14">
        <v>1.9</v>
      </c>
      <c r="AA24" s="136">
        <v>2.4</v>
      </c>
      <c r="AB24" s="177"/>
      <c r="AD24" s="233" t="s">
        <v>10</v>
      </c>
      <c r="AE24" s="224" t="s">
        <v>11</v>
      </c>
      <c r="AF24" s="48"/>
      <c r="AG24" s="122" t="s">
        <v>1022</v>
      </c>
      <c r="AH24" s="223" t="s">
        <v>1017</v>
      </c>
      <c r="AI24" s="216"/>
    </row>
    <row r="25" spans="1:35" ht="30" customHeight="1">
      <c r="A25" s="199" t="s">
        <v>297</v>
      </c>
      <c r="B25" s="7" t="str">
        <f t="shared" si="0"/>
        <v>2103_1</v>
      </c>
      <c r="C25" s="48">
        <v>2103</v>
      </c>
      <c r="D25" s="5" t="s">
        <v>32</v>
      </c>
      <c r="E25" s="5">
        <v>0.8</v>
      </c>
      <c r="F25" s="5">
        <v>0.9</v>
      </c>
      <c r="G25" s="5" t="s">
        <v>569</v>
      </c>
      <c r="H25" s="5" t="s">
        <v>33</v>
      </c>
      <c r="I25" s="8" t="s">
        <v>565</v>
      </c>
      <c r="J25" s="9">
        <v>1</v>
      </c>
      <c r="K25" s="8">
        <v>6183</v>
      </c>
      <c r="L25" s="8">
        <v>71</v>
      </c>
      <c r="M25" s="201">
        <f t="shared" si="1"/>
        <v>38455786.799999997</v>
      </c>
      <c r="N25" s="138">
        <f>'Phase 2 Metals'!$K$52</f>
        <v>2.0077764686565657E-5</v>
      </c>
      <c r="O25" s="6">
        <f t="shared" si="2"/>
        <v>0.38605311910356882</v>
      </c>
      <c r="P25" s="10">
        <v>0.39</v>
      </c>
      <c r="Q25" s="139">
        <v>0.54</v>
      </c>
      <c r="R25" s="138">
        <f>'Phase 2 Metals'!$L$52</f>
        <v>5.6176768430540972E-5</v>
      </c>
      <c r="S25" s="120">
        <v>0.12</v>
      </c>
      <c r="T25" s="121">
        <f t="shared" si="3"/>
        <v>1.0801609149389271</v>
      </c>
      <c r="U25" s="121">
        <f t="shared" si="4"/>
        <v>0.12961930979267125</v>
      </c>
      <c r="V25" s="13">
        <v>0.13</v>
      </c>
      <c r="W25" s="163">
        <v>0.18</v>
      </c>
      <c r="X25" s="138">
        <f>'Phase 2 Metals'!$M$52</f>
        <v>4.9188132141930099E-5</v>
      </c>
      <c r="Y25" s="189">
        <f t="shared" si="5"/>
        <v>0.94578416137014554</v>
      </c>
      <c r="Z25" s="13">
        <v>0.95</v>
      </c>
      <c r="AA25" s="139">
        <v>1.3</v>
      </c>
      <c r="AB25" s="178"/>
      <c r="AD25" s="233" t="s">
        <v>10</v>
      </c>
      <c r="AE25" s="222" t="s">
        <v>4</v>
      </c>
      <c r="AF25" s="4"/>
      <c r="AG25" s="122" t="s">
        <v>1022</v>
      </c>
      <c r="AH25" s="223" t="s">
        <v>1017</v>
      </c>
      <c r="AI25" s="216"/>
    </row>
    <row r="26" spans="1:35" ht="30" customHeight="1">
      <c r="A26" s="199" t="s">
        <v>297</v>
      </c>
      <c r="B26" s="7" t="str">
        <f t="shared" si="0"/>
        <v>2103_2</v>
      </c>
      <c r="C26" s="48">
        <v>2103</v>
      </c>
      <c r="D26" s="5" t="s">
        <v>32</v>
      </c>
      <c r="E26" s="5">
        <v>0.8</v>
      </c>
      <c r="F26" s="5">
        <v>0.9</v>
      </c>
      <c r="G26" s="5" t="s">
        <v>569</v>
      </c>
      <c r="H26" s="5" t="s">
        <v>33</v>
      </c>
      <c r="I26" s="8" t="s">
        <v>565</v>
      </c>
      <c r="J26" s="9">
        <v>2</v>
      </c>
      <c r="K26" s="8">
        <v>6183</v>
      </c>
      <c r="L26" s="8">
        <v>80</v>
      </c>
      <c r="M26" s="201">
        <f t="shared" si="1"/>
        <v>43330464</v>
      </c>
      <c r="N26" s="138">
        <f>'Phase 2 Metals'!$K$52</f>
        <v>2.0077764686565657E-5</v>
      </c>
      <c r="O26" s="135">
        <f t="shared" si="2"/>
        <v>0.43498942997585222</v>
      </c>
      <c r="P26" s="10">
        <v>0.43</v>
      </c>
      <c r="Q26" s="139">
        <v>0.54</v>
      </c>
      <c r="R26" s="138">
        <f>'Phase 2 Metals'!$L$52</f>
        <v>5.6176768430540972E-5</v>
      </c>
      <c r="S26" s="120">
        <v>0.12</v>
      </c>
      <c r="T26" s="121">
        <f t="shared" si="3"/>
        <v>1.217082721057946</v>
      </c>
      <c r="U26" s="121">
        <f t="shared" si="4"/>
        <v>0.14604992652695351</v>
      </c>
      <c r="V26" s="13">
        <v>0.15</v>
      </c>
      <c r="W26" s="163">
        <v>0.18</v>
      </c>
      <c r="X26" s="138">
        <f>'Phase 2 Metals'!$M$52</f>
        <v>4.9188132141930099E-5</v>
      </c>
      <c r="Y26" s="189">
        <f t="shared" si="5"/>
        <v>1.0656722945015724</v>
      </c>
      <c r="Z26" s="13">
        <v>1.1000000000000001</v>
      </c>
      <c r="AA26" s="139">
        <v>1.3</v>
      </c>
      <c r="AB26" s="178"/>
      <c r="AD26" s="233" t="s">
        <v>10</v>
      </c>
      <c r="AE26" s="222" t="s">
        <v>4</v>
      </c>
      <c r="AF26" s="4"/>
      <c r="AG26" s="122" t="s">
        <v>1022</v>
      </c>
      <c r="AH26" s="223" t="s">
        <v>1017</v>
      </c>
      <c r="AI26" s="216"/>
    </row>
    <row r="27" spans="1:35" ht="30" customHeight="1">
      <c r="A27" s="199" t="s">
        <v>297</v>
      </c>
      <c r="B27" s="7" t="str">
        <f t="shared" si="0"/>
        <v>2103_3</v>
      </c>
      <c r="C27" s="48">
        <v>2103</v>
      </c>
      <c r="D27" s="5" t="s">
        <v>32</v>
      </c>
      <c r="E27" s="5">
        <v>0.8</v>
      </c>
      <c r="F27" s="5">
        <v>0.9</v>
      </c>
      <c r="G27" s="5" t="s">
        <v>569</v>
      </c>
      <c r="H27" s="5" t="s">
        <v>33</v>
      </c>
      <c r="I27" s="8" t="s">
        <v>565</v>
      </c>
      <c r="J27" s="9">
        <v>3</v>
      </c>
      <c r="K27" s="8">
        <v>6107</v>
      </c>
      <c r="L27" s="8">
        <v>82</v>
      </c>
      <c r="M27" s="201">
        <f t="shared" si="1"/>
        <v>43867802.399999999</v>
      </c>
      <c r="N27" s="138">
        <f>'Phase 2 Metals'!$K$52</f>
        <v>2.0077764686565657E-5</v>
      </c>
      <c r="O27" s="6">
        <f t="shared" si="2"/>
        <v>0.44038370695198004</v>
      </c>
      <c r="P27" s="10">
        <v>0.44</v>
      </c>
      <c r="Q27" s="139">
        <v>0.54</v>
      </c>
      <c r="R27" s="138">
        <f>'Phase 2 Metals'!$L$52</f>
        <v>5.6176768430540972E-5</v>
      </c>
      <c r="S27" s="120">
        <v>0.12</v>
      </c>
      <c r="T27" s="121">
        <f t="shared" si="3"/>
        <v>1.2321756884907646</v>
      </c>
      <c r="U27" s="121">
        <f t="shared" si="4"/>
        <v>0.14786108261889175</v>
      </c>
      <c r="V27" s="13">
        <v>0.15</v>
      </c>
      <c r="W27" s="163">
        <v>0.18</v>
      </c>
      <c r="X27" s="138">
        <f>'Phase 2 Metals'!$M$52</f>
        <v>4.9188132141930099E-5</v>
      </c>
      <c r="Y27" s="189">
        <f t="shared" si="5"/>
        <v>1.0788876306136392</v>
      </c>
      <c r="Z27" s="13">
        <v>1.1000000000000001</v>
      </c>
      <c r="AA27" s="139">
        <v>1.3</v>
      </c>
      <c r="AB27" s="178"/>
      <c r="AD27" s="233" t="s">
        <v>10</v>
      </c>
      <c r="AE27" s="222" t="s">
        <v>4</v>
      </c>
      <c r="AF27" s="4"/>
      <c r="AG27" s="122" t="s">
        <v>1022</v>
      </c>
      <c r="AH27" s="223" t="s">
        <v>1017</v>
      </c>
      <c r="AI27" s="216"/>
    </row>
    <row r="28" spans="1:35" ht="27.75" customHeight="1">
      <c r="A28" s="199" t="s">
        <v>297</v>
      </c>
      <c r="B28" s="7" t="str">
        <f t="shared" si="0"/>
        <v>2103_4</v>
      </c>
      <c r="C28" s="48">
        <v>2103</v>
      </c>
      <c r="D28" s="5" t="s">
        <v>32</v>
      </c>
      <c r="E28" s="5">
        <v>0.8</v>
      </c>
      <c r="F28" s="5">
        <v>0.9</v>
      </c>
      <c r="G28" s="5" t="s">
        <v>569</v>
      </c>
      <c r="H28" s="5" t="s">
        <v>33</v>
      </c>
      <c r="I28" s="8" t="s">
        <v>565</v>
      </c>
      <c r="J28" s="9">
        <v>4</v>
      </c>
      <c r="K28" s="8">
        <v>6107</v>
      </c>
      <c r="L28" s="8">
        <v>85</v>
      </c>
      <c r="M28" s="201">
        <f t="shared" si="1"/>
        <v>45472722</v>
      </c>
      <c r="N28" s="138">
        <f>'Phase 2 Metals'!$K$52</f>
        <v>2.0077764686565657E-5</v>
      </c>
      <c r="O28" s="6">
        <f t="shared" si="2"/>
        <v>0.4564953059868086</v>
      </c>
      <c r="P28" s="10">
        <v>0.46</v>
      </c>
      <c r="Q28" s="139">
        <v>0.54</v>
      </c>
      <c r="R28" s="138">
        <f>'Phase 2 Metals'!$L$52</f>
        <v>5.6176768430540972E-5</v>
      </c>
      <c r="S28" s="120">
        <v>0.12</v>
      </c>
      <c r="T28" s="121">
        <f t="shared" si="3"/>
        <v>1.277255286850183</v>
      </c>
      <c r="U28" s="121">
        <f t="shared" si="4"/>
        <v>0.15327063442202196</v>
      </c>
      <c r="V28" s="13">
        <v>0.15</v>
      </c>
      <c r="W28" s="163">
        <v>0.18</v>
      </c>
      <c r="X28" s="138">
        <f>'Phase 2 Metals'!$M$52</f>
        <v>4.9188132141930099E-5</v>
      </c>
      <c r="Y28" s="189">
        <f t="shared" si="5"/>
        <v>1.118359129294626</v>
      </c>
      <c r="Z28" s="13">
        <v>1.1000000000000001</v>
      </c>
      <c r="AA28" s="139">
        <v>1.3</v>
      </c>
      <c r="AB28" s="178"/>
      <c r="AD28" s="233" t="s">
        <v>10</v>
      </c>
      <c r="AE28" s="222" t="s">
        <v>4</v>
      </c>
      <c r="AF28" s="4"/>
      <c r="AG28" s="122" t="s">
        <v>1022</v>
      </c>
      <c r="AH28" s="223" t="s">
        <v>1017</v>
      </c>
      <c r="AI28" s="216"/>
    </row>
    <row r="29" spans="1:35" ht="26.25">
      <c r="A29" s="199" t="s">
        <v>297</v>
      </c>
      <c r="B29" s="7" t="str">
        <f t="shared" si="0"/>
        <v>2364_1</v>
      </c>
      <c r="C29" s="237">
        <v>2364</v>
      </c>
      <c r="D29" s="5" t="s">
        <v>34</v>
      </c>
      <c r="E29" s="5">
        <v>1</v>
      </c>
      <c r="F29" s="5">
        <v>2</v>
      </c>
      <c r="G29" s="5" t="s">
        <v>569</v>
      </c>
      <c r="H29" s="5" t="s">
        <v>35</v>
      </c>
      <c r="I29" s="8" t="s">
        <v>565</v>
      </c>
      <c r="J29" s="9">
        <v>1</v>
      </c>
      <c r="K29" s="8">
        <v>1070</v>
      </c>
      <c r="L29" s="8">
        <v>86.8</v>
      </c>
      <c r="M29" s="201">
        <f t="shared" si="1"/>
        <v>8135937.5999999996</v>
      </c>
      <c r="N29" s="138">
        <f>'Phase 2 Metals'!$K$52</f>
        <v>2.0077764686565657E-5</v>
      </c>
      <c r="O29" s="6">
        <f t="shared" si="2"/>
        <v>8.1675720318690859E-2</v>
      </c>
      <c r="P29" s="10">
        <v>8.2000000000000003E-2</v>
      </c>
      <c r="Q29" s="139">
        <v>9.4E-2</v>
      </c>
      <c r="R29" s="138">
        <f>'Phase 2 Metals'!$L$52</f>
        <v>5.6176768430540972E-5</v>
      </c>
      <c r="S29" s="120">
        <v>0.12</v>
      </c>
      <c r="T29" s="121">
        <f t="shared" si="3"/>
        <v>0.22852534126026564</v>
      </c>
      <c r="U29" s="121">
        <f t="shared" si="4"/>
        <v>2.7423040951231874E-2</v>
      </c>
      <c r="V29" s="13">
        <v>2.7E-2</v>
      </c>
      <c r="W29" s="163">
        <v>3.2000000000000001E-2</v>
      </c>
      <c r="X29" s="138">
        <f>'Phase 2 Metals'!$M$52</f>
        <v>4.9188132141930099E-5</v>
      </c>
      <c r="Y29" s="189">
        <f t="shared" si="5"/>
        <v>0.20009578688364879</v>
      </c>
      <c r="Z29" s="13">
        <v>0.2</v>
      </c>
      <c r="AA29" s="139">
        <v>0.23</v>
      </c>
      <c r="AB29" s="178"/>
      <c r="AD29" s="233" t="s">
        <v>10</v>
      </c>
      <c r="AE29" s="222" t="s">
        <v>4</v>
      </c>
      <c r="AF29" s="4"/>
      <c r="AG29" s="122" t="s">
        <v>1024</v>
      </c>
      <c r="AH29" s="223" t="s">
        <v>1012</v>
      </c>
      <c r="AI29" s="216"/>
    </row>
    <row r="30" spans="1:35" ht="26.25">
      <c r="A30" s="199" t="s">
        <v>297</v>
      </c>
      <c r="B30" s="7" t="str">
        <f t="shared" si="0"/>
        <v>2364_2</v>
      </c>
      <c r="C30" s="237">
        <v>2364</v>
      </c>
      <c r="D30" s="5" t="s">
        <v>34</v>
      </c>
      <c r="E30" s="5">
        <v>1</v>
      </c>
      <c r="F30" s="5">
        <v>2</v>
      </c>
      <c r="G30" s="5" t="s">
        <v>569</v>
      </c>
      <c r="H30" s="5" t="s">
        <v>35</v>
      </c>
      <c r="I30" s="8" t="s">
        <v>565</v>
      </c>
      <c r="J30" s="9">
        <v>2</v>
      </c>
      <c r="K30" s="8">
        <v>3017</v>
      </c>
      <c r="L30" s="8">
        <v>70.7</v>
      </c>
      <c r="M30" s="201">
        <f t="shared" si="1"/>
        <v>18685246.440000001</v>
      </c>
      <c r="N30" s="137">
        <v>1.6208550185225044E-5</v>
      </c>
      <c r="O30" s="6">
        <f t="shared" si="2"/>
        <v>0.15143037732301881</v>
      </c>
      <c r="P30" s="49">
        <v>0.15</v>
      </c>
      <c r="Q30" s="136">
        <v>0.21</v>
      </c>
      <c r="R30" s="150">
        <v>1.8077546673519874E-5</v>
      </c>
      <c r="S30" s="120">
        <v>0.12</v>
      </c>
      <c r="T30" s="121">
        <f t="shared" si="3"/>
        <v>0.16889170731266054</v>
      </c>
      <c r="U30" s="121">
        <f t="shared" si="4"/>
        <v>2.0267004877519264E-2</v>
      </c>
      <c r="V30" s="14">
        <v>0.02</v>
      </c>
      <c r="W30" s="159">
        <v>2.9000000000000001E-2</v>
      </c>
      <c r="X30" s="150">
        <v>9.0823345025898528E-6</v>
      </c>
      <c r="Y30" s="189">
        <f t="shared" si="5"/>
        <v>8.4852829215703113E-2</v>
      </c>
      <c r="Z30" s="14">
        <v>8.5000000000000006E-2</v>
      </c>
      <c r="AA30" s="136">
        <v>0.12</v>
      </c>
      <c r="AB30" s="177"/>
      <c r="AD30" s="233" t="s">
        <v>10</v>
      </c>
      <c r="AE30" s="224" t="s">
        <v>11</v>
      </c>
      <c r="AF30" s="48"/>
      <c r="AG30" s="122" t="s">
        <v>1027</v>
      </c>
      <c r="AH30" s="223" t="s">
        <v>1012</v>
      </c>
      <c r="AI30" s="216"/>
    </row>
    <row r="31" spans="1:35" ht="29.25" customHeight="1">
      <c r="A31" s="199" t="s">
        <v>297</v>
      </c>
      <c r="B31" s="7" t="str">
        <f t="shared" si="0"/>
        <v>6147_1</v>
      </c>
      <c r="C31" s="48">
        <v>6147</v>
      </c>
      <c r="D31" s="5" t="s">
        <v>36</v>
      </c>
      <c r="E31" s="5">
        <v>0.6</v>
      </c>
      <c r="F31" s="5">
        <v>0.7</v>
      </c>
      <c r="G31" s="5" t="s">
        <v>568</v>
      </c>
      <c r="H31" s="5" t="s">
        <v>37</v>
      </c>
      <c r="I31" s="8" t="s">
        <v>565</v>
      </c>
      <c r="J31" s="9">
        <v>1</v>
      </c>
      <c r="K31" s="8">
        <v>7000</v>
      </c>
      <c r="L31" s="8">
        <v>91.4</v>
      </c>
      <c r="M31" s="201">
        <f t="shared" si="1"/>
        <v>56046480</v>
      </c>
      <c r="N31" s="141">
        <f>N32</f>
        <v>2.1849493355308198E-6</v>
      </c>
      <c r="O31" s="6">
        <f t="shared" si="2"/>
        <v>6.1229359617420688E-2</v>
      </c>
      <c r="P31" s="10">
        <v>6.0999999999999999E-2</v>
      </c>
      <c r="Q31" s="139">
        <v>6.7000000000000004E-2</v>
      </c>
      <c r="R31" s="141">
        <f>R32</f>
        <v>3.4362410103419242E-5</v>
      </c>
      <c r="S31" s="120">
        <v>0.12</v>
      </c>
      <c r="T31" s="121">
        <f t="shared" si="3"/>
        <v>0.96294606530654225</v>
      </c>
      <c r="U31" s="121">
        <f t="shared" si="4"/>
        <v>0.11555352783678506</v>
      </c>
      <c r="V31" s="13">
        <v>0.11600000000000001</v>
      </c>
      <c r="W31" s="163">
        <v>0.126</v>
      </c>
      <c r="X31" s="141">
        <f>X32</f>
        <v>1.4543424671511665E-5</v>
      </c>
      <c r="Y31" s="189">
        <f t="shared" si="5"/>
        <v>0.40755387999169257</v>
      </c>
      <c r="Z31" s="13">
        <v>0.41</v>
      </c>
      <c r="AA31" s="139">
        <v>0.45</v>
      </c>
      <c r="AB31" s="178"/>
      <c r="AD31" s="233" t="s">
        <v>10</v>
      </c>
      <c r="AE31" s="225" t="s">
        <v>29</v>
      </c>
      <c r="AF31" s="7">
        <v>2</v>
      </c>
      <c r="AG31" s="122" t="s">
        <v>1028</v>
      </c>
      <c r="AH31" s="223" t="s">
        <v>1018</v>
      </c>
      <c r="AI31" s="216"/>
    </row>
    <row r="32" spans="1:35" ht="26.25">
      <c r="A32" s="199" t="s">
        <v>297</v>
      </c>
      <c r="B32" s="7" t="str">
        <f t="shared" si="0"/>
        <v>6147_2</v>
      </c>
      <c r="C32" s="48">
        <v>6147</v>
      </c>
      <c r="D32" s="5" t="s">
        <v>36</v>
      </c>
      <c r="E32" s="5">
        <v>0.6</v>
      </c>
      <c r="F32" s="5">
        <v>0.7</v>
      </c>
      <c r="G32" s="5" t="s">
        <v>568</v>
      </c>
      <c r="H32" s="5" t="s">
        <v>37</v>
      </c>
      <c r="I32" s="8" t="s">
        <v>565</v>
      </c>
      <c r="J32" s="9">
        <v>2</v>
      </c>
      <c r="K32" s="8">
        <v>7000</v>
      </c>
      <c r="L32" s="8">
        <v>92.8</v>
      </c>
      <c r="M32" s="201">
        <f t="shared" si="1"/>
        <v>56904960</v>
      </c>
      <c r="N32" s="137">
        <v>2.1849493355308198E-6</v>
      </c>
      <c r="O32" s="6">
        <f t="shared" si="2"/>
        <v>6.2167227270203941E-2</v>
      </c>
      <c r="P32" s="49">
        <v>6.2E-2</v>
      </c>
      <c r="Q32" s="136">
        <v>6.7000000000000004E-2</v>
      </c>
      <c r="R32" s="150">
        <v>3.4362410103419242E-5</v>
      </c>
      <c r="S32" s="120">
        <v>0.12</v>
      </c>
      <c r="T32" s="121">
        <f t="shared" si="3"/>
        <v>0.97769578621933395</v>
      </c>
      <c r="U32" s="121">
        <f t="shared" si="4"/>
        <v>0.11732349434632007</v>
      </c>
      <c r="V32" s="13">
        <v>0.11700000000000001</v>
      </c>
      <c r="W32" s="163">
        <v>0.126</v>
      </c>
      <c r="X32" s="150">
        <v>1.4543424671511665E-5</v>
      </c>
      <c r="Y32" s="189">
        <f t="shared" si="5"/>
        <v>0.41379649959769221</v>
      </c>
      <c r="Z32" s="14">
        <v>0.41</v>
      </c>
      <c r="AA32" s="136">
        <v>0.45</v>
      </c>
      <c r="AB32" s="177"/>
      <c r="AD32" s="233" t="s">
        <v>10</v>
      </c>
      <c r="AE32" s="224" t="s">
        <v>11</v>
      </c>
      <c r="AF32" s="48"/>
      <c r="AG32" s="122" t="s">
        <v>1029</v>
      </c>
      <c r="AH32" s="223" t="s">
        <v>1019</v>
      </c>
      <c r="AI32" s="216"/>
    </row>
    <row r="33" spans="1:35" ht="26.25">
      <c r="A33" s="199" t="s">
        <v>297</v>
      </c>
      <c r="B33" s="7" t="str">
        <f t="shared" si="0"/>
        <v>6147_3</v>
      </c>
      <c r="C33" s="48">
        <v>6147</v>
      </c>
      <c r="D33" s="5" t="s">
        <v>36</v>
      </c>
      <c r="E33" s="5">
        <v>0.6</v>
      </c>
      <c r="F33" s="5">
        <v>0.7</v>
      </c>
      <c r="G33" s="5" t="s">
        <v>568</v>
      </c>
      <c r="H33" s="5" t="s">
        <v>37</v>
      </c>
      <c r="I33" s="8" t="s">
        <v>565</v>
      </c>
      <c r="J33" s="9">
        <v>3</v>
      </c>
      <c r="K33" s="8">
        <v>9400</v>
      </c>
      <c r="L33" s="8">
        <v>94.8</v>
      </c>
      <c r="M33" s="201">
        <f t="shared" si="1"/>
        <v>78062112</v>
      </c>
      <c r="N33" s="138">
        <f>'Phase 2 Metals'!K182</f>
        <v>2.8749674942643861E-6</v>
      </c>
      <c r="O33" s="6">
        <f t="shared" si="2"/>
        <v>0.11221301726681294</v>
      </c>
      <c r="P33" s="10">
        <v>0.11</v>
      </c>
      <c r="Q33" s="139">
        <v>0.12</v>
      </c>
      <c r="R33" s="138">
        <f>'Phase 2 Metals'!L183</f>
        <v>4.2308401497856799E-6</v>
      </c>
      <c r="S33" s="120">
        <v>0.12</v>
      </c>
      <c r="T33" s="121">
        <f t="shared" si="3"/>
        <v>0.16513415881333326</v>
      </c>
      <c r="U33" s="121">
        <f t="shared" si="4"/>
        <v>1.9816099057599991E-2</v>
      </c>
      <c r="V33" s="13">
        <v>1.9800000000000002E-2</v>
      </c>
      <c r="W33" s="163">
        <v>2.0899999999999998E-2</v>
      </c>
      <c r="X33" s="138">
        <f>'Phase 2 Metals'!M182</f>
        <v>4.4116753666705903E-6</v>
      </c>
      <c r="Y33" s="189">
        <f t="shared" si="5"/>
        <v>0.17219234829034033</v>
      </c>
      <c r="Z33" s="13">
        <v>0.17</v>
      </c>
      <c r="AA33" s="139">
        <v>0.18</v>
      </c>
      <c r="AB33" s="178"/>
      <c r="AD33" s="233" t="s">
        <v>10</v>
      </c>
      <c r="AE33" s="222" t="s">
        <v>4</v>
      </c>
      <c r="AF33" s="4"/>
      <c r="AG33" s="122" t="s">
        <v>1030</v>
      </c>
      <c r="AH33" s="223" t="s">
        <v>1020</v>
      </c>
      <c r="AI33" s="216"/>
    </row>
    <row r="34" spans="1:35" ht="27.75" customHeight="1">
      <c r="A34" s="199" t="s">
        <v>297</v>
      </c>
      <c r="B34" s="7" t="str">
        <f t="shared" ref="B34:B65" si="7">CONCATENATE(C34,"_",J34)</f>
        <v>2952_4</v>
      </c>
      <c r="C34" s="238">
        <v>2952</v>
      </c>
      <c r="D34" s="5" t="s">
        <v>38</v>
      </c>
      <c r="E34" s="5">
        <v>1</v>
      </c>
      <c r="F34" s="5">
        <v>2</v>
      </c>
      <c r="G34" s="5" t="s">
        <v>569</v>
      </c>
      <c r="H34" s="5" t="s">
        <v>39</v>
      </c>
      <c r="I34" s="8" t="s">
        <v>565</v>
      </c>
      <c r="J34" s="9">
        <v>4</v>
      </c>
      <c r="K34" s="8">
        <v>5360.25</v>
      </c>
      <c r="L34" s="8">
        <v>65</v>
      </c>
      <c r="M34" s="201">
        <f t="shared" ref="M34:M65" si="8">K34*L34*8760/100</f>
        <v>30521263.5</v>
      </c>
      <c r="N34" s="138">
        <f>'Phase 2 Metals'!$K$52</f>
        <v>2.0077764686565657E-5</v>
      </c>
      <c r="O34" s="6">
        <f t="shared" si="2"/>
        <v>0.30639937324483263</v>
      </c>
      <c r="P34" s="10">
        <v>0.31</v>
      </c>
      <c r="Q34" s="139">
        <v>0.47</v>
      </c>
      <c r="R34" s="138">
        <f>'Phase 2 Metals'!$L$52</f>
        <v>5.6176768430540972E-5</v>
      </c>
      <c r="S34" s="120">
        <v>0.12</v>
      </c>
      <c r="T34" s="121">
        <f t="shared" si="3"/>
        <v>0.85729297592351117</v>
      </c>
      <c r="U34" s="121">
        <f t="shared" si="4"/>
        <v>0.10287515711082133</v>
      </c>
      <c r="V34" s="13">
        <v>0.1</v>
      </c>
      <c r="W34" s="163">
        <v>0.16</v>
      </c>
      <c r="X34" s="138">
        <f>'Phase 2 Metals'!$M$52</f>
        <v>4.9188132141930099E-5</v>
      </c>
      <c r="Y34" s="189">
        <f t="shared" si="5"/>
        <v>0.75064197108833397</v>
      </c>
      <c r="Z34" s="13">
        <v>0.75</v>
      </c>
      <c r="AA34" s="139">
        <v>1.2</v>
      </c>
      <c r="AB34" s="178"/>
      <c r="AD34" s="233" t="s">
        <v>10</v>
      </c>
      <c r="AE34" s="222" t="s">
        <v>4</v>
      </c>
      <c r="AF34" s="4"/>
      <c r="AG34" s="122" t="s">
        <v>1022</v>
      </c>
      <c r="AH34" s="223" t="s">
        <v>1017</v>
      </c>
      <c r="AI34" s="216"/>
    </row>
    <row r="35" spans="1:35" ht="27.75" customHeight="1">
      <c r="A35" s="199" t="s">
        <v>297</v>
      </c>
      <c r="B35" s="7" t="str">
        <f t="shared" si="7"/>
        <v>2952_5</v>
      </c>
      <c r="C35" s="238">
        <v>2952</v>
      </c>
      <c r="D35" s="5" t="s">
        <v>38</v>
      </c>
      <c r="E35" s="5">
        <v>1</v>
      </c>
      <c r="F35" s="5">
        <v>2</v>
      </c>
      <c r="G35" s="5" t="s">
        <v>569</v>
      </c>
      <c r="H35" s="5" t="s">
        <v>39</v>
      </c>
      <c r="I35" s="8" t="s">
        <v>565</v>
      </c>
      <c r="J35" s="9">
        <v>5</v>
      </c>
      <c r="K35" s="8">
        <v>5373.0016000000005</v>
      </c>
      <c r="L35" s="8">
        <v>60</v>
      </c>
      <c r="M35" s="201">
        <f t="shared" si="8"/>
        <v>28240496.409600001</v>
      </c>
      <c r="N35" s="138">
        <f>'Phase 2 Metals'!$K$52</f>
        <v>2.0077764686565657E-5</v>
      </c>
      <c r="O35" s="6">
        <f t="shared" ref="O35:O66" si="9">M35*N35/2000</f>
        <v>0.2835030207718755</v>
      </c>
      <c r="P35" s="10">
        <v>0.28000000000000003</v>
      </c>
      <c r="Q35" s="139">
        <v>0.47</v>
      </c>
      <c r="R35" s="138">
        <f>'Phase 2 Metals'!$L$52</f>
        <v>5.6176768430540972E-5</v>
      </c>
      <c r="S35" s="120">
        <v>0.12</v>
      </c>
      <c r="T35" s="121">
        <f t="shared" ref="T35:T51" si="10">M35*R35/2000</f>
        <v>0.79322991358281147</v>
      </c>
      <c r="U35" s="121">
        <f t="shared" ref="U35:U66" si="11">T35*S35</f>
        <v>9.5187589629937369E-2</v>
      </c>
      <c r="V35" s="13">
        <v>9.5000000000000001E-2</v>
      </c>
      <c r="W35" s="163">
        <v>0.16</v>
      </c>
      <c r="X35" s="138">
        <f>'Phase 2 Metals'!$M$52</f>
        <v>4.9188132141930099E-5</v>
      </c>
      <c r="Y35" s="212">
        <f t="shared" ref="Y35:Y66" si="12">X35*M35/2000</f>
        <v>0.69454863457455374</v>
      </c>
      <c r="Z35" s="13">
        <v>0.69</v>
      </c>
      <c r="AA35" s="139">
        <v>1.2</v>
      </c>
      <c r="AB35" s="178"/>
      <c r="AD35" s="233" t="s">
        <v>10</v>
      </c>
      <c r="AE35" s="222" t="s">
        <v>4</v>
      </c>
      <c r="AF35" s="4"/>
      <c r="AG35" s="122" t="s">
        <v>1022</v>
      </c>
      <c r="AH35" s="223" t="s">
        <v>1017</v>
      </c>
      <c r="AI35" s="216"/>
    </row>
    <row r="36" spans="1:35" ht="27.75" customHeight="1">
      <c r="A36" s="199" t="s">
        <v>297</v>
      </c>
      <c r="B36" s="7" t="str">
        <f t="shared" si="7"/>
        <v>2952_6</v>
      </c>
      <c r="C36" s="238">
        <v>2952</v>
      </c>
      <c r="D36" s="5" t="s">
        <v>38</v>
      </c>
      <c r="E36" s="5">
        <v>1</v>
      </c>
      <c r="F36" s="5">
        <v>2</v>
      </c>
      <c r="G36" s="5" t="s">
        <v>569</v>
      </c>
      <c r="H36" s="5" t="s">
        <v>39</v>
      </c>
      <c r="I36" s="8" t="s">
        <v>565</v>
      </c>
      <c r="J36" s="9">
        <v>6</v>
      </c>
      <c r="K36" s="8">
        <v>5214.8899999999994</v>
      </c>
      <c r="L36" s="8">
        <v>70</v>
      </c>
      <c r="M36" s="201">
        <f t="shared" si="8"/>
        <v>31977705.479999997</v>
      </c>
      <c r="N36" s="138">
        <f>'Phase 2 Metals'!$K$52</f>
        <v>2.0077764686565657E-5</v>
      </c>
      <c r="O36" s="6">
        <f t="shared" si="9"/>
        <v>0.32102042292187055</v>
      </c>
      <c r="P36" s="10">
        <v>0.32</v>
      </c>
      <c r="Q36" s="139">
        <v>0.46</v>
      </c>
      <c r="R36" s="138">
        <f>'Phase 2 Metals'!$L$52</f>
        <v>5.6176768430540972E-5</v>
      </c>
      <c r="S36" s="120">
        <v>0.12</v>
      </c>
      <c r="T36" s="121">
        <f t="shared" si="10"/>
        <v>0.89820207784500039</v>
      </c>
      <c r="U36" s="121">
        <f t="shared" si="11"/>
        <v>0.10778424934140005</v>
      </c>
      <c r="V36" s="13">
        <v>0.11</v>
      </c>
      <c r="W36" s="163">
        <v>0.15</v>
      </c>
      <c r="X36" s="138">
        <f>'Phase 2 Metals'!$M$52</f>
        <v>4.9188132141930099E-5</v>
      </c>
      <c r="Y36" s="189">
        <f t="shared" si="12"/>
        <v>0.78646180137298105</v>
      </c>
      <c r="Z36" s="13">
        <v>0.79</v>
      </c>
      <c r="AA36" s="139">
        <v>1.1000000000000001</v>
      </c>
      <c r="AB36" s="178"/>
      <c r="AD36" s="233" t="s">
        <v>10</v>
      </c>
      <c r="AE36" s="222" t="s">
        <v>4</v>
      </c>
      <c r="AF36" s="4"/>
      <c r="AG36" s="122" t="s">
        <v>1022</v>
      </c>
      <c r="AH36" s="223" t="s">
        <v>1017</v>
      </c>
      <c r="AI36" s="216"/>
    </row>
    <row r="37" spans="1:35" ht="26.25">
      <c r="A37" s="199" t="s">
        <v>296</v>
      </c>
      <c r="B37" s="7" t="str">
        <f t="shared" si="7"/>
        <v>54081_GEN1</v>
      </c>
      <c r="C37" s="202" t="s">
        <v>562</v>
      </c>
      <c r="D37" s="5" t="s">
        <v>40</v>
      </c>
      <c r="E37" s="5">
        <v>0.08</v>
      </c>
      <c r="F37" s="5"/>
      <c r="G37" s="5" t="s">
        <v>569</v>
      </c>
      <c r="H37" s="5" t="s">
        <v>41</v>
      </c>
      <c r="I37" s="8" t="s">
        <v>565</v>
      </c>
      <c r="J37" s="9" t="s">
        <v>42</v>
      </c>
      <c r="K37" s="8">
        <v>750</v>
      </c>
      <c r="L37" s="8">
        <v>77.099999999999994</v>
      </c>
      <c r="M37" s="201">
        <f t="shared" si="8"/>
        <v>5065469.9999999991</v>
      </c>
      <c r="N37" s="137">
        <v>3.3274310431439093E-7</v>
      </c>
      <c r="O37" s="6">
        <f t="shared" si="9"/>
        <v>8.4275010630570878E-4</v>
      </c>
      <c r="P37" s="10">
        <v>8.4000000000000003E-4</v>
      </c>
      <c r="Q37" s="231" t="s">
        <v>10</v>
      </c>
      <c r="R37" s="150">
        <v>1.0236171851638988E-6</v>
      </c>
      <c r="S37" s="120">
        <v>0.12</v>
      </c>
      <c r="T37" s="121">
        <f t="shared" si="10"/>
        <v>2.5925510714660868E-3</v>
      </c>
      <c r="U37" s="121">
        <f t="shared" si="11"/>
        <v>3.1110612857593041E-4</v>
      </c>
      <c r="V37" s="13">
        <v>3.1E-4</v>
      </c>
      <c r="W37" s="233" t="s">
        <v>10</v>
      </c>
      <c r="X37" s="150">
        <v>9.472874525352212E-7</v>
      </c>
      <c r="Y37" s="189">
        <f t="shared" si="12"/>
        <v>2.3992280860967931E-3</v>
      </c>
      <c r="Z37" s="13">
        <v>2.3999999999999998E-3</v>
      </c>
      <c r="AA37" s="231" t="s">
        <v>10</v>
      </c>
      <c r="AB37" s="180">
        <f>'Phase1 Form, Metal, Hg, &amp; HCl'!M219</f>
        <v>1.7743382064989799E-3</v>
      </c>
      <c r="AC37" s="123">
        <f>AB37*M37/2000</f>
        <v>4.4939284774371924</v>
      </c>
      <c r="AD37" s="151">
        <v>4.5</v>
      </c>
      <c r="AE37" s="224" t="s">
        <v>11</v>
      </c>
      <c r="AF37" s="48"/>
      <c r="AG37" s="122" t="s">
        <v>1031</v>
      </c>
      <c r="AH37" s="223" t="s">
        <v>1013</v>
      </c>
      <c r="AI37" s="216"/>
    </row>
    <row r="38" spans="1:35" ht="26.25">
      <c r="A38" s="199" t="s">
        <v>296</v>
      </c>
      <c r="B38" s="7" t="str">
        <f t="shared" si="7"/>
        <v>54081_GEN2</v>
      </c>
      <c r="C38" s="202" t="s">
        <v>562</v>
      </c>
      <c r="D38" s="5" t="s">
        <v>40</v>
      </c>
      <c r="E38" s="5">
        <v>0.08</v>
      </c>
      <c r="F38" s="5"/>
      <c r="G38" s="5" t="s">
        <v>569</v>
      </c>
      <c r="H38" s="5" t="s">
        <v>41</v>
      </c>
      <c r="I38" s="8" t="s">
        <v>565</v>
      </c>
      <c r="J38" s="9" t="s">
        <v>43</v>
      </c>
      <c r="K38" s="8">
        <v>750</v>
      </c>
      <c r="L38" s="8">
        <v>80.2</v>
      </c>
      <c r="M38" s="201">
        <f t="shared" si="8"/>
        <v>5269140</v>
      </c>
      <c r="N38" s="137">
        <v>3.4170395392272502E-7</v>
      </c>
      <c r="O38" s="6">
        <f t="shared" si="9"/>
        <v>9.0024298588619364E-4</v>
      </c>
      <c r="P38" s="10">
        <v>8.9999999999999998E-4</v>
      </c>
      <c r="Q38" s="231" t="s">
        <v>10</v>
      </c>
      <c r="R38" s="150">
        <v>9.9757907096236652E-7</v>
      </c>
      <c r="S38" s="120">
        <v>0.12</v>
      </c>
      <c r="T38" s="121">
        <f t="shared" si="10"/>
        <v>2.6281918929853217E-3</v>
      </c>
      <c r="U38" s="121">
        <f t="shared" si="11"/>
        <v>3.1538302715823857E-4</v>
      </c>
      <c r="V38" s="13">
        <v>3.2000000000000003E-4</v>
      </c>
      <c r="W38" s="233" t="s">
        <v>10</v>
      </c>
      <c r="X38" s="150">
        <v>3.137469814653184E-6</v>
      </c>
      <c r="Y38" s="189">
        <f t="shared" si="12"/>
        <v>8.2658838495908386E-3</v>
      </c>
      <c r="Z38" s="13">
        <v>8.3000000000000001E-3</v>
      </c>
      <c r="AA38" s="231" t="s">
        <v>10</v>
      </c>
      <c r="AB38" s="181">
        <f>'Phase1 Form, Metal, Hg, &amp; HCl'!M221</f>
        <v>1.8266874647841801E-5</v>
      </c>
      <c r="AC38" s="123">
        <f>AB38*M38/2000</f>
        <v>4.812535994096457E-2</v>
      </c>
      <c r="AD38" s="151">
        <v>0</v>
      </c>
      <c r="AE38" s="224" t="s">
        <v>11</v>
      </c>
      <c r="AF38" s="48"/>
      <c r="AG38" s="122" t="s">
        <v>1031</v>
      </c>
      <c r="AH38" s="223" t="s">
        <v>1013</v>
      </c>
      <c r="AI38" s="216"/>
    </row>
    <row r="39" spans="1:35" ht="26.25">
      <c r="A39" s="199" t="s">
        <v>296</v>
      </c>
      <c r="B39" s="7" t="str">
        <f t="shared" si="7"/>
        <v>54081_GEN3</v>
      </c>
      <c r="C39" s="202" t="s">
        <v>562</v>
      </c>
      <c r="D39" s="5" t="s">
        <v>40</v>
      </c>
      <c r="E39" s="5">
        <v>0.08</v>
      </c>
      <c r="F39" s="5"/>
      <c r="G39" s="5" t="s">
        <v>569</v>
      </c>
      <c r="H39" s="5" t="s">
        <v>41</v>
      </c>
      <c r="I39" s="8" t="s">
        <v>565</v>
      </c>
      <c r="J39" s="9" t="s">
        <v>44</v>
      </c>
      <c r="K39" s="8">
        <v>750</v>
      </c>
      <c r="L39" s="8">
        <v>75.800000000000011</v>
      </c>
      <c r="M39" s="201">
        <f t="shared" si="8"/>
        <v>4980060.0000000009</v>
      </c>
      <c r="N39" s="137">
        <v>1.3928294174780753E-6</v>
      </c>
      <c r="O39" s="6">
        <f t="shared" si="9"/>
        <v>3.4681870344029325E-3</v>
      </c>
      <c r="P39" s="10">
        <v>3.5000000000000001E-3</v>
      </c>
      <c r="Q39" s="231" t="s">
        <v>10</v>
      </c>
      <c r="R39" s="150">
        <v>1.8620251105179278E-6</v>
      </c>
      <c r="S39" s="120">
        <v>0.12</v>
      </c>
      <c r="T39" s="121">
        <f t="shared" si="10"/>
        <v>4.6364983859429566E-3</v>
      </c>
      <c r="U39" s="121">
        <f t="shared" si="11"/>
        <v>5.5637980631315477E-4</v>
      </c>
      <c r="V39" s="13">
        <v>5.5999999999999995E-4</v>
      </c>
      <c r="W39" s="233" t="s">
        <v>10</v>
      </c>
      <c r="X39" s="150">
        <v>2.5065396358480087E-6</v>
      </c>
      <c r="Y39" s="189">
        <f t="shared" si="12"/>
        <v>6.241358889450618E-3</v>
      </c>
      <c r="Z39" s="13">
        <v>6.1999999999999998E-3</v>
      </c>
      <c r="AA39" s="231" t="s">
        <v>10</v>
      </c>
      <c r="AB39" s="181">
        <f>'Phase1 Form, Metal, Hg, &amp; HCl'!M223</f>
        <v>1.30401886896575E-5</v>
      </c>
      <c r="AC39" s="123">
        <f>AB39*M39/2000</f>
        <v>3.2470461042907871E-2</v>
      </c>
      <c r="AD39" s="151">
        <v>0</v>
      </c>
      <c r="AE39" s="224" t="s">
        <v>11</v>
      </c>
      <c r="AF39" s="48"/>
      <c r="AG39" s="122" t="s">
        <v>1031</v>
      </c>
      <c r="AH39" s="223" t="s">
        <v>1013</v>
      </c>
      <c r="AI39" s="216"/>
    </row>
    <row r="40" spans="1:35" ht="26.25">
      <c r="A40" s="199" t="s">
        <v>296</v>
      </c>
      <c r="B40" s="7" t="str">
        <f t="shared" si="7"/>
        <v>54081_GEN4</v>
      </c>
      <c r="C40" s="202" t="s">
        <v>562</v>
      </c>
      <c r="D40" s="5" t="s">
        <v>40</v>
      </c>
      <c r="E40" s="5">
        <v>0.08</v>
      </c>
      <c r="F40" s="5"/>
      <c r="G40" s="5" t="s">
        <v>569</v>
      </c>
      <c r="H40" s="5" t="s">
        <v>41</v>
      </c>
      <c r="I40" s="8" t="s">
        <v>565</v>
      </c>
      <c r="J40" s="9" t="s">
        <v>45</v>
      </c>
      <c r="K40" s="8">
        <v>750</v>
      </c>
      <c r="L40" s="8">
        <v>73.8</v>
      </c>
      <c r="M40" s="201">
        <f t="shared" si="8"/>
        <v>4848660</v>
      </c>
      <c r="N40" s="137">
        <v>9.7779085072122106E-7</v>
      </c>
      <c r="O40" s="6">
        <f t="shared" si="9"/>
        <v>2.3704876931289779E-3</v>
      </c>
      <c r="P40" s="10">
        <v>2.3999999999999998E-3</v>
      </c>
      <c r="Q40" s="231" t="s">
        <v>10</v>
      </c>
      <c r="R40" s="150">
        <v>1.2233399055952509E-6</v>
      </c>
      <c r="S40" s="120">
        <v>0.12</v>
      </c>
      <c r="T40" s="121">
        <f t="shared" si="10"/>
        <v>2.9657796333317347E-3</v>
      </c>
      <c r="U40" s="121">
        <f t="shared" si="11"/>
        <v>3.5589355599980813E-4</v>
      </c>
      <c r="V40" s="13">
        <v>3.6000000000000002E-4</v>
      </c>
      <c r="W40" s="233" t="s">
        <v>10</v>
      </c>
      <c r="X40" s="150">
        <v>1.6997326643058857E-6</v>
      </c>
      <c r="Y40" s="189">
        <f t="shared" si="12"/>
        <v>4.1207128900566884E-3</v>
      </c>
      <c r="Z40" s="13">
        <v>4.1000000000000003E-3</v>
      </c>
      <c r="AA40" s="231" t="s">
        <v>10</v>
      </c>
      <c r="AB40" s="181">
        <f>'Phase1 Form, Metal, Hg, &amp; HCl'!M225</f>
        <v>3.3921101629848501E-5</v>
      </c>
      <c r="AC40" s="123">
        <f>AB40*M40/2000</f>
        <v>8.2235944314290627E-2</v>
      </c>
      <c r="AD40" s="151">
        <v>0.1</v>
      </c>
      <c r="AE40" s="224" t="s">
        <v>11</v>
      </c>
      <c r="AF40" s="48"/>
      <c r="AG40" s="122" t="s">
        <v>1031</v>
      </c>
      <c r="AH40" s="223" t="s">
        <v>1013</v>
      </c>
      <c r="AI40" s="216"/>
    </row>
    <row r="41" spans="1:35" ht="30">
      <c r="A41" s="199" t="s">
        <v>296</v>
      </c>
      <c r="B41" s="7" t="str">
        <f t="shared" si="7"/>
        <v>1010_PG7221FA</v>
      </c>
      <c r="C41" s="48">
        <v>1010</v>
      </c>
      <c r="D41" s="5" t="s">
        <v>46</v>
      </c>
      <c r="E41" s="5">
        <v>0.1</v>
      </c>
      <c r="F41" s="5"/>
      <c r="G41" s="5" t="s">
        <v>569</v>
      </c>
      <c r="H41" s="5" t="s">
        <v>47</v>
      </c>
      <c r="I41" s="5" t="s">
        <v>566</v>
      </c>
      <c r="J41" s="9" t="s">
        <v>48</v>
      </c>
      <c r="K41" s="260">
        <v>1709.1</v>
      </c>
      <c r="L41" s="8">
        <v>47.11</v>
      </c>
      <c r="M41" s="258">
        <f t="shared" si="8"/>
        <v>7053175.4075999996</v>
      </c>
      <c r="N41" s="134">
        <f>'Phase1 Form, Metal, Hg, &amp; HCl'!G301</f>
        <v>3.72E-7</v>
      </c>
      <c r="O41" s="6">
        <f t="shared" si="9"/>
        <v>1.3118906258135997E-3</v>
      </c>
      <c r="P41" s="10">
        <v>1.2999999999999999E-3</v>
      </c>
      <c r="Q41" s="231" t="s">
        <v>10</v>
      </c>
      <c r="R41" s="150">
        <f>'Phase1 Form, Metal, Hg, &amp; HCl'!K301</f>
        <v>1.7799999999999999E-6</v>
      </c>
      <c r="S41" s="120">
        <v>0.12</v>
      </c>
      <c r="T41" s="121">
        <f t="shared" si="10"/>
        <v>6.2773261127639993E-3</v>
      </c>
      <c r="U41" s="121">
        <f t="shared" si="11"/>
        <v>7.5327913353167989E-4</v>
      </c>
      <c r="V41" s="13">
        <v>7.5000000000000002E-4</v>
      </c>
      <c r="W41" s="233" t="s">
        <v>10</v>
      </c>
      <c r="X41" s="150">
        <f>'Phase1 Form, Metal, Hg, &amp; HCl'!R301</f>
        <v>1.42E-6</v>
      </c>
      <c r="Y41" s="189">
        <f t="shared" si="12"/>
        <v>5.0077545393959989E-3</v>
      </c>
      <c r="Z41" s="13">
        <v>5.0000000000000001E-3</v>
      </c>
      <c r="AA41" s="231" t="s">
        <v>10</v>
      </c>
      <c r="AB41" s="180"/>
      <c r="AD41" s="151">
        <v>1.1000000000000001</v>
      </c>
      <c r="AE41" s="224" t="s">
        <v>11</v>
      </c>
      <c r="AF41" s="48"/>
      <c r="AG41" s="122" t="s">
        <v>1032</v>
      </c>
      <c r="AH41" s="223" t="s">
        <v>1021</v>
      </c>
      <c r="AI41" s="216"/>
    </row>
    <row r="42" spans="1:35" ht="26.25">
      <c r="A42" s="199" t="s">
        <v>296</v>
      </c>
      <c r="B42" s="7" t="str">
        <f t="shared" si="7"/>
        <v>1010_4</v>
      </c>
      <c r="C42" s="48">
        <v>1010</v>
      </c>
      <c r="D42" s="5" t="s">
        <v>46</v>
      </c>
      <c r="E42" s="5">
        <v>0.1</v>
      </c>
      <c r="F42" s="5"/>
      <c r="G42" s="5" t="s">
        <v>569</v>
      </c>
      <c r="H42" s="5" t="s">
        <v>47</v>
      </c>
      <c r="I42" s="5" t="s">
        <v>346</v>
      </c>
      <c r="J42" s="9">
        <v>4</v>
      </c>
      <c r="K42" s="260">
        <v>955.65499999999997</v>
      </c>
      <c r="L42" s="8">
        <v>82.18</v>
      </c>
      <c r="M42" s="258">
        <f t="shared" si="8"/>
        <v>6879729.7640399989</v>
      </c>
      <c r="N42" s="137">
        <v>3.2130192192587487E-5</v>
      </c>
      <c r="O42" s="6">
        <f t="shared" si="9"/>
        <v>0.11052351977583486</v>
      </c>
      <c r="P42" s="10">
        <v>0.11</v>
      </c>
      <c r="Q42" s="231" t="s">
        <v>10</v>
      </c>
      <c r="R42" s="150">
        <v>1.096596082180954E-5</v>
      </c>
      <c r="S42" s="120">
        <v>0.12</v>
      </c>
      <c r="T42" s="121">
        <f t="shared" si="10"/>
        <v>3.7721423528549805E-2</v>
      </c>
      <c r="U42" s="121">
        <f t="shared" si="11"/>
        <v>4.5265708234259764E-3</v>
      </c>
      <c r="V42" s="13">
        <v>4.4999999999999997E-3</v>
      </c>
      <c r="W42" s="233" t="s">
        <v>10</v>
      </c>
      <c r="X42" s="150">
        <v>1.1871267649494365E-5</v>
      </c>
      <c r="Y42" s="189">
        <f t="shared" si="12"/>
        <v>4.0835556692555772E-2</v>
      </c>
      <c r="Z42" s="13">
        <v>4.1000000000000002E-2</v>
      </c>
      <c r="AA42" s="231" t="s">
        <v>10</v>
      </c>
      <c r="AB42" s="180">
        <f>'Phase1 Form, Metal, Hg, &amp; HCl'!M15</f>
        <v>1.26752529679899E-2</v>
      </c>
      <c r="AC42" s="123">
        <f t="shared" ref="AC42:AC51" si="13">AB42*M42/2000</f>
        <v>43.60115755530822</v>
      </c>
      <c r="AD42" s="151">
        <v>43.6</v>
      </c>
      <c r="AE42" s="224" t="s">
        <v>11</v>
      </c>
      <c r="AF42" s="4"/>
      <c r="AG42" s="122" t="s">
        <v>1024</v>
      </c>
      <c r="AH42" s="223" t="s">
        <v>1012</v>
      </c>
      <c r="AI42" s="216"/>
    </row>
    <row r="43" spans="1:35" ht="26.25">
      <c r="A43" s="199" t="s">
        <v>296</v>
      </c>
      <c r="B43" s="7" t="str">
        <f t="shared" si="7"/>
        <v>1010_6</v>
      </c>
      <c r="C43" s="48">
        <v>1010</v>
      </c>
      <c r="D43" s="5" t="s">
        <v>46</v>
      </c>
      <c r="E43" s="5">
        <v>0.1</v>
      </c>
      <c r="F43" s="5"/>
      <c r="G43" s="5" t="s">
        <v>569</v>
      </c>
      <c r="H43" s="5" t="s">
        <v>47</v>
      </c>
      <c r="I43" s="5" t="s">
        <v>346</v>
      </c>
      <c r="J43" s="5">
        <v>6</v>
      </c>
      <c r="K43" s="260">
        <v>3124.65</v>
      </c>
      <c r="L43" s="8">
        <v>75.5</v>
      </c>
      <c r="M43" s="258">
        <f t="shared" si="8"/>
        <v>20665810.170000002</v>
      </c>
      <c r="N43" s="137">
        <v>3.2130192192587487E-5</v>
      </c>
      <c r="O43" s="6">
        <f t="shared" si="9"/>
        <v>0.33199822628881459</v>
      </c>
      <c r="P43" s="10">
        <v>0.33</v>
      </c>
      <c r="Q43" s="231" t="s">
        <v>10</v>
      </c>
      <c r="R43" s="150">
        <v>1.096596082180954E-5</v>
      </c>
      <c r="S43" s="126">
        <v>0.12</v>
      </c>
      <c r="T43" s="121">
        <f t="shared" si="10"/>
        <v>0.11331023233758658</v>
      </c>
      <c r="U43" s="121">
        <f t="shared" si="11"/>
        <v>1.3597227880510388E-2</v>
      </c>
      <c r="V43" s="13">
        <v>1.4E-2</v>
      </c>
      <c r="W43" s="233" t="s">
        <v>10</v>
      </c>
      <c r="X43" s="150">
        <v>1.1871267649494365E-5</v>
      </c>
      <c r="Y43" s="189">
        <f t="shared" si="12"/>
        <v>0.12266468186085633</v>
      </c>
      <c r="Z43" s="13">
        <v>0.12</v>
      </c>
      <c r="AA43" s="231" t="s">
        <v>10</v>
      </c>
      <c r="AB43" s="180">
        <f>'Phase1 Form, Metal, Hg, &amp; HCl'!M14</f>
        <v>1.26752529679899E-2</v>
      </c>
      <c r="AC43" s="123">
        <f t="shared" si="13"/>
        <v>130.97218584660419</v>
      </c>
      <c r="AD43" s="151">
        <v>131</v>
      </c>
      <c r="AE43" s="224" t="s">
        <v>11</v>
      </c>
      <c r="AF43" s="4"/>
      <c r="AG43" s="122" t="s">
        <v>1024</v>
      </c>
      <c r="AH43" s="223" t="s">
        <v>1012</v>
      </c>
      <c r="AI43" s="216"/>
    </row>
    <row r="44" spans="1:35" ht="30">
      <c r="A44" s="199" t="s">
        <v>296</v>
      </c>
      <c r="B44" s="7" t="str">
        <f t="shared" si="7"/>
        <v>766_3</v>
      </c>
      <c r="C44" s="239">
        <v>766</v>
      </c>
      <c r="D44" s="5" t="s">
        <v>49</v>
      </c>
      <c r="E44" s="5">
        <v>10</v>
      </c>
      <c r="F44" s="5"/>
      <c r="G44" s="5" t="s">
        <v>570</v>
      </c>
      <c r="H44" s="5" t="s">
        <v>50</v>
      </c>
      <c r="I44" s="5" t="s">
        <v>564</v>
      </c>
      <c r="J44" s="9">
        <v>3</v>
      </c>
      <c r="K44" s="8">
        <v>576</v>
      </c>
      <c r="L44" s="8">
        <v>20</v>
      </c>
      <c r="M44" s="201">
        <f t="shared" si="8"/>
        <v>1009152</v>
      </c>
      <c r="N44" s="141">
        <f>$N$47</f>
        <v>2.7873430662117402E-6</v>
      </c>
      <c r="O44" s="6">
        <f t="shared" si="9"/>
        <v>1.4064264149768551E-3</v>
      </c>
      <c r="P44" s="10">
        <v>1.4E-3</v>
      </c>
      <c r="Q44" s="231" t="s">
        <v>10</v>
      </c>
      <c r="R44" s="164">
        <f>$R$47</f>
        <v>8.5220575629246998E-7</v>
      </c>
      <c r="S44" s="120">
        <v>0.18</v>
      </c>
      <c r="T44" s="125">
        <f t="shared" si="10"/>
        <v>4.3000257168702933E-4</v>
      </c>
      <c r="U44" s="121">
        <f t="shared" si="11"/>
        <v>7.740046290366528E-5</v>
      </c>
      <c r="V44" s="13">
        <v>7.7000000000000001E-5</v>
      </c>
      <c r="W44" s="233" t="s">
        <v>10</v>
      </c>
      <c r="X44" s="153">
        <f>$X$47</f>
        <v>4.2194459027882999E-4</v>
      </c>
      <c r="Y44" s="189">
        <f t="shared" si="12"/>
        <v>0.21290311358453093</v>
      </c>
      <c r="Z44" s="13">
        <v>0.21</v>
      </c>
      <c r="AA44" s="231" t="s">
        <v>10</v>
      </c>
      <c r="AB44" s="182">
        <f>$AB$47</f>
        <v>3.3333933588759301E-4</v>
      </c>
      <c r="AC44" s="123">
        <f t="shared" si="13"/>
        <v>0.16819502874481812</v>
      </c>
      <c r="AD44" s="151">
        <v>0.2</v>
      </c>
      <c r="AE44" s="225" t="s">
        <v>29</v>
      </c>
      <c r="AF44" s="7" t="s">
        <v>990</v>
      </c>
      <c r="AG44" s="122" t="s">
        <v>1026</v>
      </c>
      <c r="AH44" s="223" t="s">
        <v>1016</v>
      </c>
      <c r="AI44" s="216"/>
    </row>
    <row r="45" spans="1:35" ht="30">
      <c r="A45" s="199" t="s">
        <v>296</v>
      </c>
      <c r="B45" s="7" t="str">
        <f t="shared" si="7"/>
        <v>766_4</v>
      </c>
      <c r="C45" s="239">
        <v>766</v>
      </c>
      <c r="D45" s="5" t="s">
        <v>49</v>
      </c>
      <c r="E45" s="5">
        <v>10</v>
      </c>
      <c r="F45" s="5"/>
      <c r="G45" s="5" t="s">
        <v>570</v>
      </c>
      <c r="H45" s="5" t="s">
        <v>50</v>
      </c>
      <c r="I45" s="5" t="s">
        <v>564</v>
      </c>
      <c r="J45" s="9">
        <v>4</v>
      </c>
      <c r="K45" s="8">
        <v>585.20000000000005</v>
      </c>
      <c r="L45" s="8">
        <v>22</v>
      </c>
      <c r="M45" s="201">
        <f t="shared" si="8"/>
        <v>1127797.4400000002</v>
      </c>
      <c r="N45" s="141">
        <f>$N$47</f>
        <v>2.7873430662117402E-6</v>
      </c>
      <c r="O45" s="6">
        <f t="shared" si="9"/>
        <v>1.5717791872376758E-3</v>
      </c>
      <c r="P45" s="10">
        <v>1.6000000000000001E-3</v>
      </c>
      <c r="Q45" s="231" t="s">
        <v>10</v>
      </c>
      <c r="R45" s="164">
        <f>$R$47</f>
        <v>8.5220575629246998E-7</v>
      </c>
      <c r="S45" s="120">
        <v>0.18</v>
      </c>
      <c r="T45" s="125">
        <f t="shared" si="10"/>
        <v>4.8055773514995588E-4</v>
      </c>
      <c r="U45" s="121">
        <f t="shared" si="11"/>
        <v>8.6500392326992062E-5</v>
      </c>
      <c r="V45" s="13">
        <v>8.7000000000000001E-5</v>
      </c>
      <c r="W45" s="233" t="s">
        <v>10</v>
      </c>
      <c r="X45" s="153">
        <f>$X$47</f>
        <v>4.2194459027882999E-4</v>
      </c>
      <c r="Y45" s="189">
        <f t="shared" si="12"/>
        <v>0.2379340143691567</v>
      </c>
      <c r="Z45" s="13">
        <v>0.24</v>
      </c>
      <c r="AA45" s="231" t="s">
        <v>10</v>
      </c>
      <c r="AB45" s="182">
        <f>$AB$47</f>
        <v>3.3333933588759301E-4</v>
      </c>
      <c r="AC45" s="123">
        <f t="shared" si="13"/>
        <v>0.18796962483266377</v>
      </c>
      <c r="AD45" s="151">
        <v>0.2</v>
      </c>
      <c r="AE45" s="225" t="s">
        <v>29</v>
      </c>
      <c r="AF45" s="7" t="s">
        <v>990</v>
      </c>
      <c r="AG45" s="122" t="s">
        <v>1026</v>
      </c>
      <c r="AH45" s="223" t="s">
        <v>1016</v>
      </c>
      <c r="AI45" s="216"/>
    </row>
    <row r="46" spans="1:35" ht="30">
      <c r="A46" s="199" t="s">
        <v>296</v>
      </c>
      <c r="B46" s="7" t="str">
        <f t="shared" si="7"/>
        <v>766_5</v>
      </c>
      <c r="C46" s="239">
        <v>766</v>
      </c>
      <c r="D46" s="5" t="s">
        <v>49</v>
      </c>
      <c r="E46" s="5">
        <v>10</v>
      </c>
      <c r="F46" s="5"/>
      <c r="G46" s="5" t="s">
        <v>570</v>
      </c>
      <c r="H46" s="5" t="s">
        <v>50</v>
      </c>
      <c r="I46" s="5" t="s">
        <v>564</v>
      </c>
      <c r="J46" s="9">
        <v>5</v>
      </c>
      <c r="K46" s="8">
        <v>633</v>
      </c>
      <c r="L46" s="8">
        <v>26</v>
      </c>
      <c r="M46" s="201">
        <f t="shared" si="8"/>
        <v>1441720.8</v>
      </c>
      <c r="N46" s="141">
        <f>$N$47</f>
        <v>2.7873430662117402E-6</v>
      </c>
      <c r="O46" s="6">
        <f t="shared" si="9"/>
        <v>2.0092852376466215E-3</v>
      </c>
      <c r="P46" s="10">
        <v>2E-3</v>
      </c>
      <c r="Q46" s="231" t="s">
        <v>10</v>
      </c>
      <c r="R46" s="164">
        <f>$R$47</f>
        <v>8.5220575629246998E-7</v>
      </c>
      <c r="S46" s="120">
        <v>0.18</v>
      </c>
      <c r="T46" s="125">
        <f t="shared" si="10"/>
        <v>6.1432138236329242E-4</v>
      </c>
      <c r="U46" s="121">
        <f t="shared" si="11"/>
        <v>1.1057784882539263E-4</v>
      </c>
      <c r="V46" s="13">
        <v>1.1E-4</v>
      </c>
      <c r="W46" s="233" t="s">
        <v>10</v>
      </c>
      <c r="X46" s="153">
        <f>$X$47</f>
        <v>4.2194459027882999E-4</v>
      </c>
      <c r="Y46" s="189">
        <f t="shared" si="12"/>
        <v>0.30416314612623352</v>
      </c>
      <c r="Z46" s="13">
        <v>0.3</v>
      </c>
      <c r="AA46" s="231" t="s">
        <v>10</v>
      </c>
      <c r="AB46" s="182">
        <f>$AB$47</f>
        <v>3.3333933588759301E-4</v>
      </c>
      <c r="AC46" s="123">
        <f t="shared" si="13"/>
        <v>0.24029112700366465</v>
      </c>
      <c r="AD46" s="151">
        <v>0.2</v>
      </c>
      <c r="AE46" s="225" t="s">
        <v>29</v>
      </c>
      <c r="AF46" s="7" t="s">
        <v>990</v>
      </c>
      <c r="AG46" s="122" t="s">
        <v>1026</v>
      </c>
      <c r="AH46" s="223" t="s">
        <v>1016</v>
      </c>
      <c r="AI46" s="216"/>
    </row>
    <row r="47" spans="1:35" ht="26.25">
      <c r="A47" s="199" t="s">
        <v>296</v>
      </c>
      <c r="B47" s="7" t="str">
        <f t="shared" si="7"/>
        <v>766_6</v>
      </c>
      <c r="C47" s="239">
        <v>766</v>
      </c>
      <c r="D47" s="5" t="s">
        <v>49</v>
      </c>
      <c r="E47" s="5">
        <v>10</v>
      </c>
      <c r="F47" s="5"/>
      <c r="G47" s="5" t="s">
        <v>570</v>
      </c>
      <c r="H47" s="5" t="s">
        <v>50</v>
      </c>
      <c r="I47" s="5" t="s">
        <v>564</v>
      </c>
      <c r="J47" s="9">
        <v>6</v>
      </c>
      <c r="K47" s="8">
        <v>637.4</v>
      </c>
      <c r="L47" s="8">
        <v>26</v>
      </c>
      <c r="M47" s="201">
        <f t="shared" si="8"/>
        <v>1451742.2399999998</v>
      </c>
      <c r="N47" s="134">
        <f>'Phase1 Form, Metal, Hg, &amp; HCl'!G288</f>
        <v>2.7873430662117402E-6</v>
      </c>
      <c r="O47" s="6">
        <f t="shared" si="9"/>
        <v>2.0232518332953496E-3</v>
      </c>
      <c r="P47" s="10">
        <v>2E-3</v>
      </c>
      <c r="Q47" s="231" t="s">
        <v>10</v>
      </c>
      <c r="R47" s="165">
        <f>'Phase1 Form, Metal, Hg, &amp; HCl'!K288</f>
        <v>8.5220575629246998E-7</v>
      </c>
      <c r="S47" s="120">
        <v>0.18</v>
      </c>
      <c r="T47" s="125">
        <f t="shared" si="10"/>
        <v>6.1859154679046212E-4</v>
      </c>
      <c r="U47" s="121">
        <f t="shared" si="11"/>
        <v>1.1134647842228318E-4</v>
      </c>
      <c r="V47" s="13">
        <v>1.1E-4</v>
      </c>
      <c r="W47" s="233" t="s">
        <v>10</v>
      </c>
      <c r="X47" s="150">
        <f>'Phase1 Form, Metal, Hg, &amp; HCl'!R288</f>
        <v>4.2194459027882999E-4</v>
      </c>
      <c r="Y47" s="189">
        <f t="shared" si="12"/>
        <v>0.30627739232363543</v>
      </c>
      <c r="Z47" s="13">
        <v>0.31</v>
      </c>
      <c r="AA47" s="231" t="s">
        <v>10</v>
      </c>
      <c r="AB47" s="180">
        <f>'Phase1 Form, Metal, Hg, &amp; HCl'!M288</f>
        <v>3.3333933588759301E-4</v>
      </c>
      <c r="AC47" s="123">
        <f t="shared" si="13"/>
        <v>0.24196139708078329</v>
      </c>
      <c r="AD47" s="151">
        <v>0.2</v>
      </c>
      <c r="AE47" s="224" t="s">
        <v>11</v>
      </c>
      <c r="AG47" s="122" t="s">
        <v>1026</v>
      </c>
      <c r="AH47" s="223" t="s">
        <v>1016</v>
      </c>
      <c r="AI47" s="216"/>
    </row>
    <row r="48" spans="1:35" ht="26.25">
      <c r="A48" s="199" t="s">
        <v>296</v>
      </c>
      <c r="B48" s="7" t="str">
        <f t="shared" si="7"/>
        <v>766_7</v>
      </c>
      <c r="C48" s="239">
        <v>766</v>
      </c>
      <c r="D48" s="5" t="s">
        <v>49</v>
      </c>
      <c r="E48" s="5">
        <v>10</v>
      </c>
      <c r="F48" s="5"/>
      <c r="G48" s="5" t="s">
        <v>570</v>
      </c>
      <c r="H48" s="5" t="s">
        <v>50</v>
      </c>
      <c r="I48" s="5" t="s">
        <v>564</v>
      </c>
      <c r="J48" s="9">
        <v>7</v>
      </c>
      <c r="K48" s="8">
        <v>921.6</v>
      </c>
      <c r="L48" s="8">
        <v>53</v>
      </c>
      <c r="M48" s="201">
        <f t="shared" si="8"/>
        <v>4278804.4800000004</v>
      </c>
      <c r="N48" s="134">
        <f>'Phase1 Form, Metal, Hg, &amp; HCl'!G266</f>
        <v>3.8959718975732199E-6</v>
      </c>
      <c r="O48" s="6">
        <f t="shared" si="9"/>
        <v>8.3350510046451987E-3</v>
      </c>
      <c r="P48" s="10">
        <v>8.3000000000000001E-3</v>
      </c>
      <c r="Q48" s="231" t="s">
        <v>10</v>
      </c>
      <c r="R48" s="166">
        <f>'Phase1 Form, Metal, Hg, &amp; HCl'!K266</f>
        <v>3.0545571584015599E-6</v>
      </c>
      <c r="S48" s="120">
        <v>0.18</v>
      </c>
      <c r="T48" s="125">
        <f t="shared" si="10"/>
        <v>6.5349264268923322E-3</v>
      </c>
      <c r="U48" s="121">
        <f t="shared" si="11"/>
        <v>1.1762867568406198E-3</v>
      </c>
      <c r="V48" s="13">
        <v>1.1999999999999999E-3</v>
      </c>
      <c r="W48" s="233" t="s">
        <v>10</v>
      </c>
      <c r="X48" s="152">
        <f>'Phase1 Form, Metal, Hg, &amp; HCl'!R266</f>
        <v>6.20038280675372E-4</v>
      </c>
      <c r="Y48" s="189">
        <f t="shared" si="12"/>
        <v>1.3265112865626398</v>
      </c>
      <c r="Z48" s="13">
        <v>1.3</v>
      </c>
      <c r="AA48" s="231" t="s">
        <v>10</v>
      </c>
      <c r="AB48" s="180">
        <f>'Phase1 Form, Metal, Hg, &amp; HCl'!M266</f>
        <v>1.4689454811483201E-4</v>
      </c>
      <c r="AC48" s="123">
        <f t="shared" si="13"/>
        <v>0.31426652528065946</v>
      </c>
      <c r="AD48" s="151">
        <v>0.3</v>
      </c>
      <c r="AE48" s="224" t="s">
        <v>11</v>
      </c>
      <c r="AF48" s="48"/>
      <c r="AG48" s="122" t="s">
        <v>1026</v>
      </c>
      <c r="AH48" s="223" t="s">
        <v>1016</v>
      </c>
      <c r="AI48" s="216"/>
    </row>
    <row r="49" spans="1:35" ht="30">
      <c r="A49" s="199" t="s">
        <v>296</v>
      </c>
      <c r="B49" s="7" t="str">
        <f t="shared" si="7"/>
        <v>766_8</v>
      </c>
      <c r="C49" s="239">
        <v>766</v>
      </c>
      <c r="D49" s="5" t="s">
        <v>49</v>
      </c>
      <c r="E49" s="5">
        <v>10</v>
      </c>
      <c r="F49" s="5"/>
      <c r="G49" s="5" t="s">
        <v>570</v>
      </c>
      <c r="H49" s="5" t="s">
        <v>50</v>
      </c>
      <c r="I49" s="5" t="s">
        <v>564</v>
      </c>
      <c r="J49" s="9">
        <v>8</v>
      </c>
      <c r="K49" s="8">
        <v>923.2</v>
      </c>
      <c r="L49" s="8">
        <v>59</v>
      </c>
      <c r="M49" s="201">
        <f t="shared" si="8"/>
        <v>4771466.88</v>
      </c>
      <c r="N49" s="141">
        <f>N48</f>
        <v>3.8959718975732199E-6</v>
      </c>
      <c r="O49" s="6">
        <f t="shared" si="9"/>
        <v>9.2947504373406854E-3</v>
      </c>
      <c r="P49" s="10">
        <v>9.2999999999999992E-3</v>
      </c>
      <c r="Q49" s="231" t="s">
        <v>10</v>
      </c>
      <c r="R49" s="167">
        <f>R48</f>
        <v>3.0545571584015599E-6</v>
      </c>
      <c r="S49" s="120">
        <v>0.18</v>
      </c>
      <c r="T49" s="125">
        <f t="shared" si="10"/>
        <v>7.2873591571899782E-3</v>
      </c>
      <c r="U49" s="121">
        <f t="shared" si="11"/>
        <v>1.3117246482941961E-3</v>
      </c>
      <c r="V49" s="13">
        <v>1.2999999999999999E-3</v>
      </c>
      <c r="W49" s="233" t="s">
        <v>10</v>
      </c>
      <c r="X49" s="167">
        <f>X48</f>
        <v>6.20038280675372E-4</v>
      </c>
      <c r="Y49" s="189">
        <f t="shared" si="12"/>
        <v>1.4792460602873407</v>
      </c>
      <c r="Z49" s="13">
        <v>1.5</v>
      </c>
      <c r="AA49" s="231" t="s">
        <v>10</v>
      </c>
      <c r="AB49" s="167">
        <f>AB48</f>
        <v>1.4689454811483201E-4</v>
      </c>
      <c r="AC49" s="123">
        <f t="shared" si="13"/>
        <v>0.35045123559124369</v>
      </c>
      <c r="AD49" s="151">
        <v>0.4</v>
      </c>
      <c r="AE49" s="225" t="s">
        <v>29</v>
      </c>
      <c r="AF49" s="7" t="s">
        <v>991</v>
      </c>
      <c r="AG49" s="122" t="s">
        <v>1026</v>
      </c>
      <c r="AH49" s="223" t="s">
        <v>1016</v>
      </c>
      <c r="AI49" s="216"/>
    </row>
    <row r="50" spans="1:35" ht="30">
      <c r="A50" s="199" t="s">
        <v>296</v>
      </c>
      <c r="B50" s="7" t="str">
        <f t="shared" si="7"/>
        <v>3809_Units 1&amp;2</v>
      </c>
      <c r="C50" s="48">
        <v>3809</v>
      </c>
      <c r="D50" s="5" t="s">
        <v>55</v>
      </c>
      <c r="E50" s="5">
        <v>1</v>
      </c>
      <c r="F50" s="5"/>
      <c r="G50" s="5" t="s">
        <v>568</v>
      </c>
      <c r="H50" s="5" t="s">
        <v>56</v>
      </c>
      <c r="I50" s="5" t="s">
        <v>346</v>
      </c>
      <c r="J50" s="9" t="s">
        <v>57</v>
      </c>
      <c r="K50" s="260">
        <v>3239</v>
      </c>
      <c r="L50" s="8">
        <v>66</v>
      </c>
      <c r="M50" s="258">
        <f t="shared" si="8"/>
        <v>18726602.399999999</v>
      </c>
      <c r="N50" s="138">
        <f>'Phase1 Form, Metal, Hg, &amp; HCl'!G69</f>
        <v>1.9829391894992741E-5</v>
      </c>
      <c r="O50" s="6">
        <f t="shared" si="9"/>
        <v>0.18566856892565578</v>
      </c>
      <c r="P50" s="10">
        <v>0.19</v>
      </c>
      <c r="Q50" s="231" t="s">
        <v>10</v>
      </c>
      <c r="R50" s="168">
        <f>'Phase1 Form, Metal, Hg, &amp; HCl'!K69</f>
        <v>6.0890509680286326E-5</v>
      </c>
      <c r="S50" s="120">
        <v>0.12</v>
      </c>
      <c r="T50" s="125">
        <f t="shared" si="10"/>
        <v>0.57013618235803654</v>
      </c>
      <c r="U50" s="264">
        <f t="shared" si="11"/>
        <v>6.8416341882964388E-2</v>
      </c>
      <c r="V50" s="13">
        <v>6.8000000000000005E-2</v>
      </c>
      <c r="W50" s="233" t="s">
        <v>10</v>
      </c>
      <c r="X50" s="138">
        <f>'Phase1 Form, Metal, Hg, &amp; HCl'!R69</f>
        <v>5.1033028143354825E-5</v>
      </c>
      <c r="Y50" s="189">
        <f t="shared" si="12"/>
        <v>0.47783761365430799</v>
      </c>
      <c r="Z50" s="13">
        <v>0.48</v>
      </c>
      <c r="AA50" s="231" t="s">
        <v>10</v>
      </c>
      <c r="AB50" s="178">
        <f>'Phase1 Form, Metal, Hg, &amp; HCl'!M69</f>
        <v>4.3961215462425811E-2</v>
      </c>
      <c r="AC50" s="128">
        <f t="shared" si="13"/>
        <v>411.62210149279008</v>
      </c>
      <c r="AD50" s="151">
        <v>415.5</v>
      </c>
      <c r="AE50" s="222" t="s">
        <v>4</v>
      </c>
      <c r="AF50" s="4"/>
      <c r="AG50" s="122" t="s">
        <v>1024</v>
      </c>
      <c r="AH50" s="223" t="s">
        <v>1012</v>
      </c>
      <c r="AI50" s="216"/>
    </row>
    <row r="51" spans="1:35" ht="27" thickBot="1">
      <c r="A51" s="203" t="s">
        <v>296</v>
      </c>
      <c r="B51" s="204" t="str">
        <f t="shared" si="7"/>
        <v>3809_3</v>
      </c>
      <c r="C51" s="227">
        <v>3809</v>
      </c>
      <c r="D51" s="205" t="s">
        <v>55</v>
      </c>
      <c r="E51" s="205">
        <v>1</v>
      </c>
      <c r="F51" s="205"/>
      <c r="G51" s="205" t="s">
        <v>568</v>
      </c>
      <c r="H51" s="205" t="s">
        <v>56</v>
      </c>
      <c r="I51" s="205" t="s">
        <v>564</v>
      </c>
      <c r="J51" s="206">
        <v>3</v>
      </c>
      <c r="K51" s="261">
        <v>8043</v>
      </c>
      <c r="L51" s="207">
        <v>6.7</v>
      </c>
      <c r="M51" s="259">
        <f t="shared" si="8"/>
        <v>4720597.5599999996</v>
      </c>
      <c r="N51" s="142">
        <f>'Phase1 Form, Metal, Hg, &amp; HCl'!G278</f>
        <v>1.00245795398931E-5</v>
      </c>
      <c r="O51" s="263">
        <f t="shared" si="9"/>
        <v>2.3661002858022643E-2</v>
      </c>
      <c r="P51" s="143">
        <v>2.4E-2</v>
      </c>
      <c r="Q51" s="232" t="s">
        <v>10</v>
      </c>
      <c r="R51" s="169">
        <f>'Phase1 Form, Metal, Hg, &amp; HCl'!K278</f>
        <v>8.3968660412730295E-4</v>
      </c>
      <c r="S51" s="155">
        <v>0.18</v>
      </c>
      <c r="T51" s="170">
        <f t="shared" si="10"/>
        <v>1.9819112673040158</v>
      </c>
      <c r="U51" s="271">
        <f t="shared" si="11"/>
        <v>0.35674402811472283</v>
      </c>
      <c r="V51" s="156">
        <v>0.36</v>
      </c>
      <c r="W51" s="232" t="s">
        <v>10</v>
      </c>
      <c r="X51" s="142">
        <f>'Phase1 Form, Metal, Hg, &amp; HCl'!R278</f>
        <v>7.57469829236817E-3</v>
      </c>
      <c r="Y51" s="272">
        <f t="shared" si="12"/>
        <v>17.878551138344672</v>
      </c>
      <c r="Z51" s="156">
        <v>18</v>
      </c>
      <c r="AA51" s="232" t="s">
        <v>10</v>
      </c>
      <c r="AB51" s="183">
        <f>'Phase1 Form, Metal, Hg, &amp; HCl'!M278</f>
        <v>6.7268212144348696E-4</v>
      </c>
      <c r="AC51" s="273">
        <f t="shared" si="13"/>
        <v>1.587730790570874</v>
      </c>
      <c r="AD51" s="157">
        <v>1.6</v>
      </c>
      <c r="AE51" s="226" t="s">
        <v>11</v>
      </c>
      <c r="AF51" s="227"/>
      <c r="AG51" s="236" t="s">
        <v>1026</v>
      </c>
      <c r="AH51" s="228" t="s">
        <v>1016</v>
      </c>
      <c r="AI51" s="216"/>
    </row>
    <row r="52" spans="1:35">
      <c r="A52" s="190"/>
      <c r="B52" s="191"/>
      <c r="C52" s="240"/>
      <c r="D52" s="146"/>
      <c r="E52" s="146"/>
      <c r="F52" s="146"/>
      <c r="G52" s="146"/>
      <c r="H52" s="146"/>
      <c r="I52" s="146"/>
      <c r="J52" s="146"/>
      <c r="K52" s="190"/>
      <c r="L52" s="190"/>
      <c r="M52" s="192"/>
      <c r="N52" s="129"/>
      <c r="O52" s="129"/>
      <c r="P52" s="130"/>
      <c r="Q52" s="130"/>
      <c r="R52" s="144"/>
      <c r="S52" s="127"/>
      <c r="T52" s="145"/>
      <c r="U52" s="145"/>
      <c r="V52" s="130"/>
      <c r="W52" s="146"/>
      <c r="X52" s="144"/>
      <c r="Y52" s="171"/>
      <c r="Z52" s="130"/>
      <c r="AA52" s="130"/>
      <c r="AB52" s="130"/>
      <c r="AC52" s="173"/>
      <c r="AD52" s="174"/>
      <c r="AE52" s="217"/>
      <c r="AF52" s="191"/>
      <c r="AG52" s="218"/>
      <c r="AH52" s="218"/>
    </row>
  </sheetData>
  <autoFilter ref="A1:AH51">
    <filterColumn colId="30"/>
  </autoFilter>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G79"/>
  <sheetViews>
    <sheetView workbookViewId="0">
      <selection activeCell="B36" sqref="B36"/>
    </sheetView>
  </sheetViews>
  <sheetFormatPr defaultRowHeight="15"/>
  <cols>
    <col min="1" max="1" width="9.7109375" bestFit="1" customWidth="1"/>
    <col min="2" max="2" width="44.140625" customWidth="1"/>
    <col min="3" max="3" width="12.140625" bestFit="1" customWidth="1"/>
    <col min="4" max="4" width="33" bestFit="1" customWidth="1"/>
    <col min="5" max="5" width="9" bestFit="1" customWidth="1"/>
    <col min="6" max="6" width="24.140625" bestFit="1" customWidth="1"/>
    <col min="7" max="7" width="14" bestFit="1" customWidth="1"/>
  </cols>
  <sheetData>
    <row r="1" spans="1:7">
      <c r="A1" s="15" t="s">
        <v>58</v>
      </c>
      <c r="B1" s="15" t="s">
        <v>578</v>
      </c>
      <c r="C1" s="15" t="s">
        <v>571</v>
      </c>
      <c r="D1" s="15" t="s">
        <v>579</v>
      </c>
      <c r="E1" s="15" t="s">
        <v>59</v>
      </c>
      <c r="F1" s="17" t="s">
        <v>580</v>
      </c>
      <c r="G1" s="18" t="s">
        <v>573</v>
      </c>
    </row>
    <row r="2" spans="1:7">
      <c r="A2" s="19">
        <v>2378</v>
      </c>
      <c r="B2" s="20" t="s">
        <v>581</v>
      </c>
      <c r="C2" s="19">
        <v>90000</v>
      </c>
      <c r="D2" s="20" t="s">
        <v>155</v>
      </c>
      <c r="E2" s="20" t="s">
        <v>71</v>
      </c>
      <c r="F2" s="1" t="str">
        <f t="shared" ref="F2:F50" si="0">CONCATENATE(A2,"&amp;",D2)</f>
        <v>2378&amp;2 Coal w or w/o TDF</v>
      </c>
      <c r="G2" s="16" t="str">
        <f>IF(ISNUMBER(VLOOKUP($F2,[1]Q_Emission_Other_Final_Crosstab!$F$2:$J$81,MATCH(G$1,[1]Q_Emission_Other_Final_Crosstab!$F$1:$J$1,0),FALSE)),VLOOKUP($F2,[1]Q_Emission_Other_Final_Crosstab!$F$2:$J$81,MATCH(G$1,[1]Q_Emission_Other_Final_Crosstab!$F$1:$J$1,0),FALSE),"")</f>
        <v/>
      </c>
    </row>
    <row r="3" spans="1:7">
      <c r="A3" s="19">
        <v>891</v>
      </c>
      <c r="B3" s="20" t="s">
        <v>561</v>
      </c>
      <c r="C3" s="19">
        <v>1723</v>
      </c>
      <c r="D3" s="20" t="s">
        <v>122</v>
      </c>
      <c r="E3" s="20" t="s">
        <v>122</v>
      </c>
      <c r="F3" s="1" t="str">
        <f t="shared" si="0"/>
        <v>891&amp;Boiler 9</v>
      </c>
      <c r="G3" s="16" t="str">
        <f>IF(ISNUMBER(VLOOKUP($F3,[1]Q_Emission_Other_Final_Crosstab!$F$2:$J$81,MATCH(G$1,[1]Q_Emission_Other_Final_Crosstab!$F$1:$J$1,0),FALSE)),VLOOKUP($F3,[1]Q_Emission_Other_Final_Crosstab!$F$2:$J$81,MATCH(G$1,[1]Q_Emission_Other_Final_Crosstab!$F$1:$J$1,0),FALSE),"")</f>
        <v/>
      </c>
    </row>
    <row r="4" spans="1:7">
      <c r="A4" s="19">
        <v>1082</v>
      </c>
      <c r="B4" s="20" t="s">
        <v>421</v>
      </c>
      <c r="C4" s="19">
        <v>1513</v>
      </c>
      <c r="D4" s="20" t="s">
        <v>73</v>
      </c>
      <c r="E4" s="20" t="s">
        <v>73</v>
      </c>
      <c r="F4" s="1" t="str">
        <f t="shared" si="0"/>
        <v>1082&amp;4</v>
      </c>
      <c r="G4" s="16" t="str">
        <f>IF(ISNUMBER(VLOOKUP($F4,[1]Q_Emission_Other_Final_Crosstab!$F$2:$J$81,MATCH(G$1,[1]Q_Emission_Other_Final_Crosstab!$F$1:$J$1,0),FALSE)),VLOOKUP($F4,[1]Q_Emission_Other_Final_Crosstab!$F$2:$J$81,MATCH(G$1,[1]Q_Emission_Other_Final_Crosstab!$F$1:$J$1,0),FALSE),"")</f>
        <v/>
      </c>
    </row>
    <row r="5" spans="1:7">
      <c r="A5" s="19">
        <v>10676</v>
      </c>
      <c r="B5" s="20" t="s">
        <v>582</v>
      </c>
      <c r="C5" s="19">
        <v>887</v>
      </c>
      <c r="D5" s="20" t="s">
        <v>71</v>
      </c>
      <c r="E5" s="20" t="s">
        <v>71</v>
      </c>
      <c r="F5" s="1" t="str">
        <f t="shared" si="0"/>
        <v>10676&amp;2</v>
      </c>
      <c r="G5" s="16">
        <f>IF(ISNUMBER(VLOOKUP($F5,[1]Q_Emission_Other_Final_Crosstab!$F$2:$J$81,MATCH(G$1,[1]Q_Emission_Other_Final_Crosstab!$F$1:$J$1,0),FALSE)),VLOOKUP($F5,[1]Q_Emission_Other_Final_Crosstab!$F$2:$J$81,MATCH(G$1,[1]Q_Emission_Other_Final_Crosstab!$F$1:$J$1,0),FALSE),"")</f>
        <v>7.4997698095999998E-6</v>
      </c>
    </row>
    <row r="6" spans="1:7">
      <c r="A6" s="19">
        <v>10676</v>
      </c>
      <c r="B6" s="20" t="s">
        <v>582</v>
      </c>
      <c r="C6" s="19">
        <v>888</v>
      </c>
      <c r="D6" s="20" t="s">
        <v>72</v>
      </c>
      <c r="E6" s="20" t="s">
        <v>72</v>
      </c>
      <c r="F6" s="1" t="str">
        <f t="shared" si="0"/>
        <v>10676&amp;3</v>
      </c>
      <c r="G6" s="16">
        <f>IF(ISNUMBER(VLOOKUP($F6,[1]Q_Emission_Other_Final_Crosstab!$F$2:$J$81,MATCH(G$1,[1]Q_Emission_Other_Final_Crosstab!$F$1:$J$1,0),FALSE)),VLOOKUP($F6,[1]Q_Emission_Other_Final_Crosstab!$F$2:$J$81,MATCH(G$1,[1]Q_Emission_Other_Final_Crosstab!$F$1:$J$1,0),FALSE),"")</f>
        <v>5.6424502623000004E-6</v>
      </c>
    </row>
    <row r="7" spans="1:7">
      <c r="A7" s="19">
        <v>10676</v>
      </c>
      <c r="B7" s="20" t="s">
        <v>582</v>
      </c>
      <c r="C7" s="19">
        <v>889</v>
      </c>
      <c r="D7" s="20" t="s">
        <v>73</v>
      </c>
      <c r="E7" s="20" t="s">
        <v>73</v>
      </c>
      <c r="F7" s="1" t="str">
        <f t="shared" si="0"/>
        <v>10676&amp;4</v>
      </c>
      <c r="G7" s="16">
        <f>IF(ISNUMBER(VLOOKUP($F7,[1]Q_Emission_Other_Final_Crosstab!$F$2:$J$81,MATCH(G$1,[1]Q_Emission_Other_Final_Crosstab!$F$1:$J$1,0),FALSE)),VLOOKUP($F7,[1]Q_Emission_Other_Final_Crosstab!$F$2:$J$81,MATCH(G$1,[1]Q_Emission_Other_Final_Crosstab!$F$1:$J$1,0),FALSE),"")</f>
        <v>5.6610424660000002E-6</v>
      </c>
    </row>
    <row r="8" spans="1:7">
      <c r="A8" s="19">
        <v>10676</v>
      </c>
      <c r="B8" s="20" t="s">
        <v>582</v>
      </c>
      <c r="C8" s="19">
        <v>890</v>
      </c>
      <c r="D8" s="20" t="s">
        <v>74</v>
      </c>
      <c r="E8" s="20" t="s">
        <v>74</v>
      </c>
      <c r="F8" s="1" t="str">
        <f t="shared" si="0"/>
        <v>10676&amp;5</v>
      </c>
      <c r="G8" s="16">
        <f>IF(ISNUMBER(VLOOKUP($F8,[1]Q_Emission_Other_Final_Crosstab!$F$2:$J$81,MATCH(G$1,[1]Q_Emission_Other_Final_Crosstab!$F$1:$J$1,0),FALSE)),VLOOKUP($F8,[1]Q_Emission_Other_Final_Crosstab!$F$2:$J$81,MATCH(G$1,[1]Q_Emission_Other_Final_Crosstab!$F$1:$J$1,0),FALSE),"")</f>
        <v>5.5691944776000002E-6</v>
      </c>
    </row>
    <row r="9" spans="1:7">
      <c r="A9" s="19">
        <v>887</v>
      </c>
      <c r="B9" s="20" t="s">
        <v>496</v>
      </c>
      <c r="C9" s="19">
        <v>2102</v>
      </c>
      <c r="D9" s="20" t="s">
        <v>70</v>
      </c>
      <c r="E9" s="20" t="s">
        <v>70</v>
      </c>
      <c r="F9" s="1" t="str">
        <f t="shared" si="0"/>
        <v>887&amp;1</v>
      </c>
      <c r="G9" s="16" t="str">
        <f>IF(ISNUMBER(VLOOKUP($F9,[1]Q_Emission_Other_Final_Crosstab!$F$2:$J$81,MATCH(G$1,[1]Q_Emission_Other_Final_Crosstab!$F$1:$J$1,0),FALSE)),VLOOKUP($F9,[1]Q_Emission_Other_Final_Crosstab!$F$2:$J$81,MATCH(G$1,[1]Q_Emission_Other_Final_Crosstab!$F$1:$J$1,0),FALSE),"")</f>
        <v/>
      </c>
    </row>
    <row r="10" spans="1:7">
      <c r="A10" s="19">
        <v>6076</v>
      </c>
      <c r="B10" s="20" t="s">
        <v>583</v>
      </c>
      <c r="C10" s="19">
        <v>1559</v>
      </c>
      <c r="D10" s="20" t="s">
        <v>163</v>
      </c>
      <c r="E10" s="20" t="s">
        <v>72</v>
      </c>
      <c r="F10" s="1" t="str">
        <f t="shared" si="0"/>
        <v>6076&amp;Unit3</v>
      </c>
      <c r="G10" s="16">
        <f>IF(ISNUMBER(VLOOKUP($F10,[1]Q_Emission_Other_Final_Crosstab!$F$2:$J$81,MATCH(G$1,[1]Q_Emission_Other_Final_Crosstab!$F$1:$J$1,0),FALSE)),VLOOKUP($F10,[1]Q_Emission_Other_Final_Crosstab!$F$2:$J$81,MATCH(G$1,[1]Q_Emission_Other_Final_Crosstab!$F$1:$J$1,0),FALSE),"")</f>
        <v>7.0574239032000001E-6</v>
      </c>
    </row>
    <row r="11" spans="1:7">
      <c r="A11" s="19">
        <v>1010</v>
      </c>
      <c r="B11" s="20" t="s">
        <v>584</v>
      </c>
      <c r="C11" s="19">
        <v>1322</v>
      </c>
      <c r="D11" s="20" t="s">
        <v>77</v>
      </c>
      <c r="E11" s="20" t="s">
        <v>77</v>
      </c>
      <c r="F11" s="1" t="str">
        <f t="shared" si="0"/>
        <v>1010&amp;6</v>
      </c>
      <c r="G11" s="16">
        <f>IF(ISNUMBER(VLOOKUP($F11,[1]Q_Emission_Other_Final_Crosstab!$F$2:$J$81,MATCH(G$1,[1]Q_Emission_Other_Final_Crosstab!$F$1:$J$1,0),FALSE)),VLOOKUP($F11,[1]Q_Emission_Other_Final_Crosstab!$F$2:$J$81,MATCH(G$1,[1]Q_Emission_Other_Final_Crosstab!$F$1:$J$1,0),FALSE),"")</f>
        <v>2.3970798263666698E-3</v>
      </c>
    </row>
    <row r="12" spans="1:7">
      <c r="A12" s="19">
        <v>1250</v>
      </c>
      <c r="B12" s="20" t="s">
        <v>449</v>
      </c>
      <c r="C12" s="19">
        <v>1855</v>
      </c>
      <c r="D12" s="20" t="s">
        <v>72</v>
      </c>
      <c r="E12" s="20" t="s">
        <v>72</v>
      </c>
      <c r="F12" s="1" t="str">
        <f t="shared" si="0"/>
        <v>1250&amp;3</v>
      </c>
      <c r="G12" s="16">
        <f>IF(ISNUMBER(VLOOKUP($F12,[1]Q_Emission_Other_Final_Crosstab!$F$2:$J$81,MATCH(G$1,[1]Q_Emission_Other_Final_Crosstab!$F$1:$J$1,0),FALSE)),VLOOKUP($F12,[1]Q_Emission_Other_Final_Crosstab!$F$2:$J$81,MATCH(G$1,[1]Q_Emission_Other_Final_Crosstab!$F$1:$J$1,0),FALSE),"")</f>
        <v>1.3333333333333299E-4</v>
      </c>
    </row>
    <row r="13" spans="1:7">
      <c r="A13" s="19">
        <v>3131</v>
      </c>
      <c r="B13" s="20" t="s">
        <v>483</v>
      </c>
      <c r="C13" s="19">
        <v>1480</v>
      </c>
      <c r="D13" s="20" t="s">
        <v>484</v>
      </c>
      <c r="E13" s="20" t="s">
        <v>72</v>
      </c>
      <c r="F13" s="1" t="str">
        <f t="shared" si="0"/>
        <v>3131&amp;SHAW3-1</v>
      </c>
      <c r="G13" s="16">
        <f>IF(ISNUMBER(VLOOKUP($F13,[1]Q_Emission_Other_Final_Crosstab!$F$2:$J$81,MATCH(G$1,[1]Q_Emission_Other_Final_Crosstab!$F$1:$J$1,0),FALSE)),VLOOKUP($F13,[1]Q_Emission_Other_Final_Crosstab!$F$2:$J$81,MATCH(G$1,[1]Q_Emission_Other_Final_Crosstab!$F$1:$J$1,0),FALSE),"")</f>
        <v>3.7333333333333302E-7</v>
      </c>
    </row>
    <row r="14" spans="1:7">
      <c r="A14" s="19">
        <v>3131</v>
      </c>
      <c r="B14" s="20" t="s">
        <v>483</v>
      </c>
      <c r="C14" s="19">
        <v>1480</v>
      </c>
      <c r="D14" s="20" t="s">
        <v>485</v>
      </c>
      <c r="E14" s="20" t="s">
        <v>73</v>
      </c>
      <c r="F14" s="1" t="str">
        <f t="shared" si="0"/>
        <v>3131&amp;SHAW4-1</v>
      </c>
      <c r="G14" s="16">
        <f>IF(ISNUMBER(VLOOKUP($F14,[1]Q_Emission_Other_Final_Crosstab!$F$2:$J$81,MATCH(G$1,[1]Q_Emission_Other_Final_Crosstab!$F$1:$J$1,0),FALSE)),VLOOKUP($F14,[1]Q_Emission_Other_Final_Crosstab!$F$2:$J$81,MATCH(G$1,[1]Q_Emission_Other_Final_Crosstab!$F$1:$J$1,0),FALSE),"")</f>
        <v>3.7333333333333302E-7</v>
      </c>
    </row>
    <row r="15" spans="1:7">
      <c r="A15" s="19">
        <v>6179</v>
      </c>
      <c r="B15" s="20" t="s">
        <v>585</v>
      </c>
      <c r="C15" s="19">
        <v>2031</v>
      </c>
      <c r="D15" s="20" t="s">
        <v>72</v>
      </c>
      <c r="E15" s="20" t="s">
        <v>72</v>
      </c>
      <c r="F15" s="1" t="str">
        <f t="shared" si="0"/>
        <v>6179&amp;3</v>
      </c>
      <c r="G15" s="16">
        <f>IF(ISNUMBER(VLOOKUP($F15,[1]Q_Emission_Other_Final_Crosstab!$F$2:$J$81,MATCH(G$1,[1]Q_Emission_Other_Final_Crosstab!$F$1:$J$1,0),FALSE)),VLOOKUP($F15,[1]Q_Emission_Other_Final_Crosstab!$F$2:$J$81,MATCH(G$1,[1]Q_Emission_Other_Final_Crosstab!$F$1:$J$1,0),FALSE),"")</f>
        <v>6.8566666666666702E-5</v>
      </c>
    </row>
    <row r="16" spans="1:7">
      <c r="A16" s="19">
        <v>3295</v>
      </c>
      <c r="B16" s="20" t="s">
        <v>586</v>
      </c>
      <c r="C16" s="19">
        <v>1456</v>
      </c>
      <c r="D16" s="20" t="s">
        <v>212</v>
      </c>
      <c r="E16" s="20" t="s">
        <v>211</v>
      </c>
      <c r="F16" s="1" t="str">
        <f t="shared" si="0"/>
        <v>3295&amp;URQ003</v>
      </c>
      <c r="G16" s="16">
        <f>IF(ISNUMBER(VLOOKUP($F16,[1]Q_Emission_Other_Final_Crosstab!$F$2:$J$81,MATCH(G$1,[1]Q_Emission_Other_Final_Crosstab!$F$1:$J$1,0),FALSE)),VLOOKUP($F16,[1]Q_Emission_Other_Final_Crosstab!$F$2:$J$81,MATCH(G$1,[1]Q_Emission_Other_Final_Crosstab!$F$1:$J$1,0),FALSE),"")</f>
        <v>9.7599999999999997E-6</v>
      </c>
    </row>
    <row r="17" spans="1:7">
      <c r="A17" s="19">
        <v>1393</v>
      </c>
      <c r="B17" s="20" t="s">
        <v>587</v>
      </c>
      <c r="C17" s="19">
        <v>2100</v>
      </c>
      <c r="D17" s="20" t="s">
        <v>84</v>
      </c>
      <c r="E17" s="20" t="s">
        <v>77</v>
      </c>
      <c r="F17" s="1" t="str">
        <f t="shared" si="0"/>
        <v>1393&amp;001</v>
      </c>
      <c r="G17" s="16">
        <f>IF(ISNUMBER(VLOOKUP($F17,[1]Q_Emission_Other_Final_Crosstab!$F$2:$J$81,MATCH(G$1,[1]Q_Emission_Other_Final_Crosstab!$F$1:$J$1,0),FALSE)),VLOOKUP($F17,[1]Q_Emission_Other_Final_Crosstab!$F$2:$J$81,MATCH(G$1,[1]Q_Emission_Other_Final_Crosstab!$F$1:$J$1,0),FALSE),"")</f>
        <v>7.81146666666667E-4</v>
      </c>
    </row>
    <row r="18" spans="1:7">
      <c r="A18" s="19">
        <v>2727</v>
      </c>
      <c r="B18" s="20" t="s">
        <v>546</v>
      </c>
      <c r="C18" s="19">
        <v>2125001</v>
      </c>
      <c r="D18" s="20" t="s">
        <v>187</v>
      </c>
      <c r="E18" s="20" t="s">
        <v>20</v>
      </c>
      <c r="F18" s="1" t="str">
        <f t="shared" si="0"/>
        <v>2727&amp;U3</v>
      </c>
      <c r="G18" s="16" t="str">
        <f>IF(ISNUMBER(VLOOKUP($F18,[1]Q_Emission_Other_Final_Crosstab!$F$2:$J$81,MATCH(G$1,[1]Q_Emission_Other_Final_Crosstab!$F$1:$J$1,0),FALSE)),VLOOKUP($F18,[1]Q_Emission_Other_Final_Crosstab!$F$2:$J$81,MATCH(G$1,[1]Q_Emission_Other_Final_Crosstab!$F$1:$J$1,0),FALSE),"")</f>
        <v/>
      </c>
    </row>
    <row r="19" spans="1:7">
      <c r="A19" s="19">
        <v>130</v>
      </c>
      <c r="B19" s="20" t="s">
        <v>588</v>
      </c>
      <c r="C19" s="19">
        <v>1020</v>
      </c>
      <c r="D19" s="20" t="s">
        <v>91</v>
      </c>
      <c r="E19" s="20" t="s">
        <v>73</v>
      </c>
      <c r="F19" s="1" t="str">
        <f t="shared" si="0"/>
        <v>130&amp;C4</v>
      </c>
      <c r="G19" s="16">
        <f>IF(ISNUMBER(VLOOKUP($F19,[1]Q_Emission_Other_Final_Crosstab!$F$2:$J$81,MATCH(G$1,[1]Q_Emission_Other_Final_Crosstab!$F$1:$J$1,0),FALSE)),VLOOKUP($F19,[1]Q_Emission_Other_Final_Crosstab!$F$2:$J$81,MATCH(G$1,[1]Q_Emission_Other_Final_Crosstab!$F$1:$J$1,0),FALSE),"")</f>
        <v>4.9699999999999998E-6</v>
      </c>
    </row>
    <row r="20" spans="1:7">
      <c r="A20" s="19">
        <v>130</v>
      </c>
      <c r="B20" s="20" t="s">
        <v>588</v>
      </c>
      <c r="C20" s="19">
        <v>1027</v>
      </c>
      <c r="D20" s="20" t="s">
        <v>90</v>
      </c>
      <c r="E20" s="20" t="s">
        <v>72</v>
      </c>
      <c r="F20" s="1" t="str">
        <f t="shared" si="0"/>
        <v>130&amp;C3</v>
      </c>
      <c r="G20" s="16">
        <f>IF(ISNUMBER(VLOOKUP($F20,[1]Q_Emission_Other_Final_Crosstab!$F$2:$J$81,MATCH(G$1,[1]Q_Emission_Other_Final_Crosstab!$F$1:$J$1,0),FALSE)),VLOOKUP($F20,[1]Q_Emission_Other_Final_Crosstab!$F$2:$J$81,MATCH(G$1,[1]Q_Emission_Other_Final_Crosstab!$F$1:$J$1,0),FALSE),"")</f>
        <v>4.1699999999999999E-6</v>
      </c>
    </row>
    <row r="21" spans="1:7">
      <c r="A21" s="19">
        <v>7210</v>
      </c>
      <c r="B21" s="20" t="s">
        <v>423</v>
      </c>
      <c r="C21" s="19">
        <v>1250</v>
      </c>
      <c r="D21" s="20" t="s">
        <v>265</v>
      </c>
      <c r="E21" s="20" t="s">
        <v>264</v>
      </c>
      <c r="F21" s="1" t="str">
        <f t="shared" si="0"/>
        <v>7210&amp;COP001</v>
      </c>
      <c r="G21" s="16" t="str">
        <f>IF(ISNUMBER(VLOOKUP($F21,[1]Q_Emission_Other_Final_Crosstab!$F$2:$J$81,MATCH(G$1,[1]Q_Emission_Other_Final_Crosstab!$F$1:$J$1,0),FALSE)),VLOOKUP($F21,[1]Q_Emission_Other_Final_Crosstab!$F$2:$J$81,MATCH(G$1,[1]Q_Emission_Other_Final_Crosstab!$F$1:$J$1,0),FALSE),"")</f>
        <v/>
      </c>
    </row>
    <row r="22" spans="1:7">
      <c r="A22" s="19">
        <v>1356</v>
      </c>
      <c r="B22" s="20" t="s">
        <v>540</v>
      </c>
      <c r="C22" s="19">
        <v>1659001</v>
      </c>
      <c r="D22" s="20" t="s">
        <v>137</v>
      </c>
      <c r="E22" s="20" t="s">
        <v>70</v>
      </c>
      <c r="F22" s="1" t="str">
        <f t="shared" si="0"/>
        <v>1356&amp;GH1</v>
      </c>
      <c r="G22" s="16" t="str">
        <f>IF(ISNUMBER(VLOOKUP($F22,[1]Q_Emission_Other_Final_Crosstab!$F$2:$J$81,MATCH(G$1,[1]Q_Emission_Other_Final_Crosstab!$F$1:$J$1,0),FALSE)),VLOOKUP($F22,[1]Q_Emission_Other_Final_Crosstab!$F$2:$J$81,MATCH(G$1,[1]Q_Emission_Other_Final_Crosstab!$F$1:$J$1,0),FALSE),"")</f>
        <v/>
      </c>
    </row>
    <row r="23" spans="1:7">
      <c r="A23" s="19">
        <v>54304</v>
      </c>
      <c r="B23" s="20" t="s">
        <v>589</v>
      </c>
      <c r="C23" s="19">
        <v>1053</v>
      </c>
      <c r="D23" s="20" t="s">
        <v>108</v>
      </c>
      <c r="E23" s="20" t="s">
        <v>108</v>
      </c>
      <c r="F23" s="1" t="str">
        <f t="shared" si="0"/>
        <v>54304&amp;1A</v>
      </c>
      <c r="G23" s="16" t="str">
        <f>IF(ISNUMBER(VLOOKUP($F23,[1]Q_Emission_Other_Final_Crosstab!$F$2:$J$81,MATCH(G$1,[1]Q_Emission_Other_Final_Crosstab!$F$1:$J$1,0),FALSE)),VLOOKUP($F23,[1]Q_Emission_Other_Final_Crosstab!$F$2:$J$81,MATCH(G$1,[1]Q_Emission_Other_Final_Crosstab!$F$1:$J$1,0),FALSE),"")</f>
        <v/>
      </c>
    </row>
    <row r="24" spans="1:7">
      <c r="A24" s="19">
        <v>6147</v>
      </c>
      <c r="B24" s="20" t="s">
        <v>515</v>
      </c>
      <c r="C24" s="19">
        <v>900000</v>
      </c>
      <c r="D24" s="20" t="s">
        <v>71</v>
      </c>
      <c r="E24" s="20" t="s">
        <v>71</v>
      </c>
      <c r="F24" s="1" t="str">
        <f t="shared" si="0"/>
        <v>6147&amp;2</v>
      </c>
      <c r="G24" s="16" t="str">
        <f>IF(ISNUMBER(VLOOKUP($F24,[1]Q_Emission_Other_Final_Crosstab!$F$2:$J$81,MATCH(G$1,[1]Q_Emission_Other_Final_Crosstab!$F$1:$J$1,0),FALSE)),VLOOKUP($F24,[1]Q_Emission_Other_Final_Crosstab!$F$2:$J$81,MATCH(G$1,[1]Q_Emission_Other_Final_Crosstab!$F$1:$J$1,0),FALSE),"")</f>
        <v/>
      </c>
    </row>
    <row r="25" spans="1:7">
      <c r="A25" s="19">
        <v>2718</v>
      </c>
      <c r="B25" s="20" t="s">
        <v>590</v>
      </c>
      <c r="C25" s="19">
        <v>901</v>
      </c>
      <c r="D25" s="20" t="s">
        <v>436</v>
      </c>
      <c r="E25" s="20" t="s">
        <v>181</v>
      </c>
      <c r="F25" s="1" t="str">
        <f t="shared" si="0"/>
        <v>2718&amp;3-2009-FGDIN</v>
      </c>
      <c r="G25" s="16" t="str">
        <f>IF(ISNUMBER(VLOOKUP($F25,[1]Q_Emission_Other_Final_Crosstab!$F$2:$J$81,MATCH(G$1,[1]Q_Emission_Other_Final_Crosstab!$F$1:$J$1,0),FALSE)),VLOOKUP($F25,[1]Q_Emission_Other_Final_Crosstab!$F$2:$J$81,MATCH(G$1,[1]Q_Emission_Other_Final_Crosstab!$F$1:$J$1,0),FALSE),"")</f>
        <v/>
      </c>
    </row>
    <row r="26" spans="1:7">
      <c r="A26" s="19">
        <v>2718</v>
      </c>
      <c r="B26" s="20" t="s">
        <v>590</v>
      </c>
      <c r="C26" s="19">
        <v>901</v>
      </c>
      <c r="D26" s="20" t="s">
        <v>437</v>
      </c>
      <c r="E26" s="20" t="s">
        <v>182</v>
      </c>
      <c r="F26" s="1" t="str">
        <f t="shared" si="0"/>
        <v>2718&amp;4-2009-FGDIN</v>
      </c>
      <c r="G26" s="16" t="str">
        <f>IF(ISNUMBER(VLOOKUP($F26,[1]Q_Emission_Other_Final_Crosstab!$F$2:$J$81,MATCH(G$1,[1]Q_Emission_Other_Final_Crosstab!$F$1:$J$1,0),FALSE)),VLOOKUP($F26,[1]Q_Emission_Other_Final_Crosstab!$F$2:$J$81,MATCH(G$1,[1]Q_Emission_Other_Final_Crosstab!$F$1:$J$1,0),FALSE),"")</f>
        <v/>
      </c>
    </row>
    <row r="27" spans="1:7">
      <c r="A27" s="19">
        <v>2727</v>
      </c>
      <c r="B27" s="20" t="s">
        <v>546</v>
      </c>
      <c r="C27" s="19">
        <v>2123001</v>
      </c>
      <c r="D27" s="20" t="s">
        <v>185</v>
      </c>
      <c r="E27" s="20" t="s">
        <v>18</v>
      </c>
      <c r="F27" s="1" t="str">
        <f t="shared" si="0"/>
        <v>2727&amp;U12007</v>
      </c>
      <c r="G27" s="16" t="str">
        <f>IF(ISNUMBER(VLOOKUP($F27,[1]Q_Emission_Other_Final_Crosstab!$F$2:$J$81,MATCH(G$1,[1]Q_Emission_Other_Final_Crosstab!$F$1:$J$1,0),FALSE)),VLOOKUP($F27,[1]Q_Emission_Other_Final_Crosstab!$F$2:$J$81,MATCH(G$1,[1]Q_Emission_Other_Final_Crosstab!$F$1:$J$1,0),FALSE),"")</f>
        <v/>
      </c>
    </row>
    <row r="28" spans="1:7">
      <c r="A28" s="19">
        <v>2727</v>
      </c>
      <c r="B28" s="20" t="s">
        <v>546</v>
      </c>
      <c r="C28" s="19">
        <v>2123001</v>
      </c>
      <c r="D28" s="20" t="s">
        <v>186</v>
      </c>
      <c r="E28" s="20" t="s">
        <v>19</v>
      </c>
      <c r="F28" s="1" t="str">
        <f t="shared" si="0"/>
        <v>2727&amp;U22007</v>
      </c>
      <c r="G28" s="16" t="str">
        <f>IF(ISNUMBER(VLOOKUP($F28,[1]Q_Emission_Other_Final_Crosstab!$F$2:$J$81,MATCH(G$1,[1]Q_Emission_Other_Final_Crosstab!$F$1:$J$1,0),FALSE)),VLOOKUP($F28,[1]Q_Emission_Other_Final_Crosstab!$F$2:$J$81,MATCH(G$1,[1]Q_Emission_Other_Final_Crosstab!$F$1:$J$1,0),FALSE),"")</f>
        <v/>
      </c>
    </row>
    <row r="29" spans="1:7">
      <c r="A29" s="19">
        <v>2727</v>
      </c>
      <c r="B29" s="20" t="s">
        <v>546</v>
      </c>
      <c r="C29" s="19">
        <v>2127001</v>
      </c>
      <c r="D29" s="20" t="s">
        <v>188</v>
      </c>
      <c r="E29" s="20" t="s">
        <v>21</v>
      </c>
      <c r="F29" s="1" t="str">
        <f t="shared" si="0"/>
        <v>2727&amp;U4</v>
      </c>
      <c r="G29" s="16" t="str">
        <f>IF(ISNUMBER(VLOOKUP($F29,[1]Q_Emission_Other_Final_Crosstab!$F$2:$J$81,MATCH(G$1,[1]Q_Emission_Other_Final_Crosstab!$F$1:$J$1,0),FALSE)),VLOOKUP($F29,[1]Q_Emission_Other_Final_Crosstab!$F$2:$J$81,MATCH(G$1,[1]Q_Emission_Other_Final_Crosstab!$F$1:$J$1,0),FALSE),"")</f>
        <v/>
      </c>
    </row>
    <row r="30" spans="1:7">
      <c r="A30" s="19">
        <v>3098</v>
      </c>
      <c r="B30" s="20" t="s">
        <v>591</v>
      </c>
      <c r="C30" s="19">
        <v>967</v>
      </c>
      <c r="D30" s="20" t="s">
        <v>194</v>
      </c>
      <c r="E30" s="20" t="s">
        <v>70</v>
      </c>
      <c r="F30" s="1" t="str">
        <f t="shared" si="0"/>
        <v>3098&amp;ELR1-2</v>
      </c>
      <c r="G30" s="16">
        <f>IF(ISNUMBER(VLOOKUP($F30,[1]Q_Emission_Other_Final_Crosstab!$F$2:$J$81,MATCH(G$1,[1]Q_Emission_Other_Final_Crosstab!$F$1:$J$1,0),FALSE)),VLOOKUP($F30,[1]Q_Emission_Other_Final_Crosstab!$F$2:$J$81,MATCH(G$1,[1]Q_Emission_Other_Final_Crosstab!$F$1:$J$1,0),FALSE),"")</f>
        <v>1.6673333333333301E-5</v>
      </c>
    </row>
    <row r="31" spans="1:7">
      <c r="A31" s="19">
        <v>3098</v>
      </c>
      <c r="B31" s="20" t="s">
        <v>591</v>
      </c>
      <c r="C31" s="19">
        <v>967</v>
      </c>
      <c r="D31" s="20" t="s">
        <v>195</v>
      </c>
      <c r="E31" s="20" t="s">
        <v>71</v>
      </c>
      <c r="F31" s="1" t="str">
        <f t="shared" si="0"/>
        <v>3098&amp;ELR2-2</v>
      </c>
      <c r="G31" s="16">
        <f>IF(ISNUMBER(VLOOKUP($F31,[1]Q_Emission_Other_Final_Crosstab!$F$2:$J$81,MATCH(G$1,[1]Q_Emission_Other_Final_Crosstab!$F$1:$J$1,0),FALSE)),VLOOKUP($F31,[1]Q_Emission_Other_Final_Crosstab!$F$2:$J$81,MATCH(G$1,[1]Q_Emission_Other_Final_Crosstab!$F$1:$J$1,0),FALSE),"")</f>
        <v>1.6673333333333301E-5</v>
      </c>
    </row>
    <row r="32" spans="1:7">
      <c r="A32" s="19">
        <v>3098</v>
      </c>
      <c r="B32" s="20" t="s">
        <v>591</v>
      </c>
      <c r="C32" s="19">
        <v>967</v>
      </c>
      <c r="D32" s="20" t="s">
        <v>196</v>
      </c>
      <c r="E32" s="20" t="s">
        <v>72</v>
      </c>
      <c r="F32" s="1" t="str">
        <f t="shared" si="0"/>
        <v>3098&amp;ELR3-2</v>
      </c>
      <c r="G32" s="16">
        <f>IF(ISNUMBER(VLOOKUP($F32,[1]Q_Emission_Other_Final_Crosstab!$F$2:$J$81,MATCH(G$1,[1]Q_Emission_Other_Final_Crosstab!$F$1:$J$1,0),FALSE)),VLOOKUP($F32,[1]Q_Emission_Other_Final_Crosstab!$F$2:$J$81,MATCH(G$1,[1]Q_Emission_Other_Final_Crosstab!$F$1:$J$1,0),FALSE),"")</f>
        <v>1.6673333333333301E-5</v>
      </c>
    </row>
    <row r="33" spans="1:7">
      <c r="A33" s="19">
        <v>1385</v>
      </c>
      <c r="B33" s="20" t="s">
        <v>592</v>
      </c>
      <c r="C33" s="19">
        <v>996</v>
      </c>
      <c r="D33" s="20" t="s">
        <v>148</v>
      </c>
      <c r="E33" s="20" t="s">
        <v>72</v>
      </c>
      <c r="F33" s="1" t="str">
        <f t="shared" si="0"/>
        <v>1385&amp;03</v>
      </c>
      <c r="G33" s="16">
        <f>IF(ISNUMBER(VLOOKUP($F33,[1]Q_Emission_Other_Final_Crosstab!$F$2:$J$81,MATCH(G$1,[1]Q_Emission_Other_Final_Crosstab!$F$1:$J$1,0),FALSE)),VLOOKUP($F33,[1]Q_Emission_Other_Final_Crosstab!$F$2:$J$81,MATCH(G$1,[1]Q_Emission_Other_Final_Crosstab!$F$1:$J$1,0),FALSE),"")</f>
        <v>4.5733333333333298E-7</v>
      </c>
    </row>
    <row r="34" spans="1:7">
      <c r="A34" s="19">
        <v>1010</v>
      </c>
      <c r="B34" s="20" t="s">
        <v>584</v>
      </c>
      <c r="C34" s="19">
        <v>1322</v>
      </c>
      <c r="D34" s="20" t="s">
        <v>73</v>
      </c>
      <c r="E34" s="20" t="s">
        <v>73</v>
      </c>
      <c r="F34" s="1" t="str">
        <f t="shared" si="0"/>
        <v>1010&amp;4</v>
      </c>
      <c r="G34" s="16">
        <f>IF(ISNUMBER(VLOOKUP($F34,[1]Q_Emission_Other_Final_Crosstab!$F$2:$J$81,MATCH(G$1,[1]Q_Emission_Other_Final_Crosstab!$F$1:$J$1,0),FALSE)),VLOOKUP($F34,[1]Q_Emission_Other_Final_Crosstab!$F$2:$J$81,MATCH(G$1,[1]Q_Emission_Other_Final_Crosstab!$F$1:$J$1,0),FALSE),"")</f>
        <v>2.3970798263666698E-3</v>
      </c>
    </row>
    <row r="35" spans="1:7">
      <c r="A35" s="19">
        <v>2324</v>
      </c>
      <c r="B35" s="20" t="s">
        <v>399</v>
      </c>
      <c r="C35" s="19">
        <v>1973</v>
      </c>
      <c r="D35" s="20" t="s">
        <v>70</v>
      </c>
      <c r="E35" s="20" t="s">
        <v>70</v>
      </c>
      <c r="F35" s="1" t="str">
        <f t="shared" si="0"/>
        <v>2324&amp;1</v>
      </c>
      <c r="G35" s="16" t="str">
        <f>IF(ISNUMBER(VLOOKUP($F35,[1]Q_Emission_Other_Final_Crosstab!$F$2:$J$81,MATCH(G$1,[1]Q_Emission_Other_Final_Crosstab!$F$1:$J$1,0),FALSE)),VLOOKUP($F35,[1]Q_Emission_Other_Final_Crosstab!$F$2:$J$81,MATCH(G$1,[1]Q_Emission_Other_Final_Crosstab!$F$1:$J$1,0),FALSE),"")</f>
        <v/>
      </c>
    </row>
    <row r="36" spans="1:7">
      <c r="A36" s="19">
        <v>10849</v>
      </c>
      <c r="B36" s="20" t="s">
        <v>532</v>
      </c>
      <c r="C36" s="19">
        <v>844</v>
      </c>
      <c r="D36" s="20" t="s">
        <v>42</v>
      </c>
      <c r="E36" s="20" t="s">
        <v>262</v>
      </c>
      <c r="F36" s="1" t="str">
        <f t="shared" si="0"/>
        <v>10849&amp;GEN1</v>
      </c>
      <c r="G36" s="16">
        <f>IF(ISNUMBER(VLOOKUP($F36,[1]Q_Emission_Other_Final_Crosstab!$F$2:$J$81,MATCH(G$1,[1]Q_Emission_Other_Final_Crosstab!$F$1:$J$1,0),FALSE)),VLOOKUP($F36,[1]Q_Emission_Other_Final_Crosstab!$F$2:$J$81,MATCH(G$1,[1]Q_Emission_Other_Final_Crosstab!$F$1:$J$1,0),FALSE),"")</f>
        <v>5.6999999999999996E-6</v>
      </c>
    </row>
    <row r="37" spans="1:7">
      <c r="A37" s="19">
        <v>3098</v>
      </c>
      <c r="B37" s="20" t="s">
        <v>591</v>
      </c>
      <c r="C37" s="19">
        <v>967</v>
      </c>
      <c r="D37" s="20" t="s">
        <v>197</v>
      </c>
      <c r="E37" s="20" t="s">
        <v>73</v>
      </c>
      <c r="F37" s="1" t="str">
        <f t="shared" si="0"/>
        <v>3098&amp;ELR4-2</v>
      </c>
      <c r="G37" s="16">
        <f>IF(ISNUMBER(VLOOKUP($F37,[1]Q_Emission_Other_Final_Crosstab!$F$2:$J$81,MATCH(G$1,[1]Q_Emission_Other_Final_Crosstab!$F$1:$J$1,0),FALSE)),VLOOKUP($F37,[1]Q_Emission_Other_Final_Crosstab!$F$2:$J$81,MATCH(G$1,[1]Q_Emission_Other_Final_Crosstab!$F$1:$J$1,0),FALSE),"")</f>
        <v>1.6673333333333301E-5</v>
      </c>
    </row>
    <row r="38" spans="1:7">
      <c r="A38" s="19">
        <v>6639</v>
      </c>
      <c r="B38" s="20" t="s">
        <v>514</v>
      </c>
      <c r="C38" s="19">
        <v>1279</v>
      </c>
      <c r="D38" s="20" t="s">
        <v>71</v>
      </c>
      <c r="E38" s="20" t="s">
        <v>213</v>
      </c>
      <c r="F38" s="1" t="str">
        <f t="shared" si="0"/>
        <v>6639&amp;2</v>
      </c>
      <c r="G38" s="16">
        <f>IF(ISNUMBER(VLOOKUP($F38,[1]Q_Emission_Other_Final_Crosstab!$F$2:$J$81,MATCH(G$1,[1]Q_Emission_Other_Final_Crosstab!$F$1:$J$1,0),FALSE)),VLOOKUP($F38,[1]Q_Emission_Other_Final_Crosstab!$F$2:$J$81,MATCH(G$1,[1]Q_Emission_Other_Final_Crosstab!$F$1:$J$1,0),FALSE),"")</f>
        <v>8.2600000000000002E-5</v>
      </c>
    </row>
    <row r="39" spans="1:7">
      <c r="A39" s="19">
        <v>7790</v>
      </c>
      <c r="B39" s="20" t="s">
        <v>593</v>
      </c>
      <c r="C39" s="19">
        <v>495</v>
      </c>
      <c r="D39" s="20" t="s">
        <v>270</v>
      </c>
      <c r="E39" s="20" t="s">
        <v>270</v>
      </c>
      <c r="F39" s="1" t="str">
        <f t="shared" si="0"/>
        <v>7790&amp;1-1</v>
      </c>
      <c r="G39" s="16">
        <f>IF(ISNUMBER(VLOOKUP($F39,[1]Q_Emission_Other_Final_Crosstab!$F$2:$J$81,MATCH(G$1,[1]Q_Emission_Other_Final_Crosstab!$F$1:$J$1,0),FALSE)),VLOOKUP($F39,[1]Q_Emission_Other_Final_Crosstab!$F$2:$J$81,MATCH(G$1,[1]Q_Emission_Other_Final_Crosstab!$F$1:$J$1,0),FALSE),"")</f>
        <v>8.0199999999999994E-6</v>
      </c>
    </row>
    <row r="40" spans="1:7">
      <c r="A40" s="19">
        <v>1356</v>
      </c>
      <c r="B40" s="20" t="s">
        <v>540</v>
      </c>
      <c r="C40" s="19">
        <v>1660001</v>
      </c>
      <c r="D40" s="20" t="s">
        <v>138</v>
      </c>
      <c r="E40" s="20" t="s">
        <v>72</v>
      </c>
      <c r="F40" s="1" t="str">
        <f t="shared" si="0"/>
        <v>1356&amp;GH3</v>
      </c>
      <c r="G40" s="16" t="str">
        <f>IF(ISNUMBER(VLOOKUP($F40,[1]Q_Emission_Other_Final_Crosstab!$F$2:$J$81,MATCH(G$1,[1]Q_Emission_Other_Final_Crosstab!$F$1:$J$1,0),FALSE)),VLOOKUP($F40,[1]Q_Emission_Other_Final_Crosstab!$F$2:$J$81,MATCH(G$1,[1]Q_Emission_Other_Final_Crosstab!$F$1:$J$1,0),FALSE),"")</f>
        <v/>
      </c>
    </row>
    <row r="41" spans="1:7">
      <c r="A41" s="19">
        <v>1356</v>
      </c>
      <c r="B41" s="20" t="s">
        <v>540</v>
      </c>
      <c r="C41" s="19">
        <v>1666001</v>
      </c>
      <c r="D41" s="20" t="s">
        <v>139</v>
      </c>
      <c r="E41" s="20" t="s">
        <v>73</v>
      </c>
      <c r="F41" s="1" t="str">
        <f t="shared" si="0"/>
        <v>1356&amp;GH4</v>
      </c>
      <c r="G41" s="16" t="str">
        <f>IF(ISNUMBER(VLOOKUP($F41,[1]Q_Emission_Other_Final_Crosstab!$F$2:$J$81,MATCH(G$1,[1]Q_Emission_Other_Final_Crosstab!$F$1:$J$1,0),FALSE)),VLOOKUP($F41,[1]Q_Emission_Other_Final_Crosstab!$F$2:$J$81,MATCH(G$1,[1]Q_Emission_Other_Final_Crosstab!$F$1:$J$1,0),FALSE),"")</f>
        <v/>
      </c>
    </row>
    <row r="42" spans="1:7">
      <c r="A42" s="19">
        <v>4078</v>
      </c>
      <c r="B42" s="20" t="s">
        <v>403</v>
      </c>
      <c r="C42" s="19">
        <v>1616</v>
      </c>
      <c r="D42" s="20" t="s">
        <v>52</v>
      </c>
      <c r="E42" s="20" t="s">
        <v>73</v>
      </c>
      <c r="F42" s="1" t="str">
        <f t="shared" si="0"/>
        <v>4078&amp;W4</v>
      </c>
      <c r="G42" s="16">
        <f>IF(ISNUMBER(VLOOKUP($F42,[1]Q_Emission_Other_Final_Crosstab!$F$2:$J$81,MATCH(G$1,[1]Q_Emission_Other_Final_Crosstab!$F$1:$J$1,0),FALSE)),VLOOKUP($F42,[1]Q_Emission_Other_Final_Crosstab!$F$2:$J$81,MATCH(G$1,[1]Q_Emission_Other_Final_Crosstab!$F$1:$J$1,0),FALSE),"")</f>
        <v>2.0266666666666699E-4</v>
      </c>
    </row>
    <row r="43" spans="1:7">
      <c r="A43" s="19">
        <v>56224</v>
      </c>
      <c r="B43" s="20" t="s">
        <v>450</v>
      </c>
      <c r="C43" s="19">
        <v>1573</v>
      </c>
      <c r="D43" s="20" t="s">
        <v>293</v>
      </c>
      <c r="E43" s="20" t="s">
        <v>292</v>
      </c>
      <c r="F43" s="1" t="str">
        <f t="shared" si="0"/>
        <v>56224&amp;TSPower</v>
      </c>
      <c r="G43" s="16">
        <f>IF(ISNUMBER(VLOOKUP($F43,[1]Q_Emission_Other_Final_Crosstab!$F$2:$J$81,MATCH(G$1,[1]Q_Emission_Other_Final_Crosstab!$F$1:$J$1,0),FALSE)),VLOOKUP($F43,[1]Q_Emission_Other_Final_Crosstab!$F$2:$J$81,MATCH(G$1,[1]Q_Emission_Other_Final_Crosstab!$F$1:$J$1,0),FALSE),"")</f>
        <v>4.2133333333333298E-5</v>
      </c>
    </row>
    <row r="44" spans="1:7">
      <c r="A44" s="19">
        <v>130</v>
      </c>
      <c r="B44" s="20" t="s">
        <v>594</v>
      </c>
      <c r="C44" s="19">
        <v>846</v>
      </c>
      <c r="D44" s="20" t="s">
        <v>88</v>
      </c>
      <c r="E44" s="20" t="s">
        <v>70</v>
      </c>
      <c r="F44" s="1" t="str">
        <f t="shared" si="0"/>
        <v>130&amp;C1</v>
      </c>
      <c r="G44" s="16">
        <f>IF(ISNUMBER(VLOOKUP($F44,[1]Q_Emission_Other_Final_Crosstab!$F$2:$J$81,MATCH(G$1,[1]Q_Emission_Other_Final_Crosstab!$F$1:$J$1,0),FALSE)),VLOOKUP($F44,[1]Q_Emission_Other_Final_Crosstab!$F$2:$J$81,MATCH(G$1,[1]Q_Emission_Other_Final_Crosstab!$F$1:$J$1,0),FALSE),"")</f>
        <v>1.03E-5</v>
      </c>
    </row>
    <row r="45" spans="1:7">
      <c r="A45" s="19">
        <v>2079</v>
      </c>
      <c r="B45" s="20" t="s">
        <v>384</v>
      </c>
      <c r="C45" s="19">
        <v>1399</v>
      </c>
      <c r="D45" s="20" t="s">
        <v>151</v>
      </c>
      <c r="E45" s="20" t="s">
        <v>151</v>
      </c>
      <c r="F45" s="1" t="str">
        <f t="shared" si="0"/>
        <v>2079&amp;5A</v>
      </c>
      <c r="G45" s="16">
        <f>IF(ISNUMBER(VLOOKUP($F45,[1]Q_Emission_Other_Final_Crosstab!$F$2:$J$81,MATCH(G$1,[1]Q_Emission_Other_Final_Crosstab!$F$1:$J$1,0),FALSE)),VLOOKUP($F45,[1]Q_Emission_Other_Final_Crosstab!$F$2:$J$81,MATCH(G$1,[1]Q_Emission_Other_Final_Crosstab!$F$1:$J$1,0),FALSE),"")</f>
        <v>4.5900000000000001E-6</v>
      </c>
    </row>
    <row r="46" spans="1:7">
      <c r="A46" s="19">
        <v>8223</v>
      </c>
      <c r="B46" s="20" t="s">
        <v>595</v>
      </c>
      <c r="C46" s="19">
        <v>1132</v>
      </c>
      <c r="D46" s="20" t="s">
        <v>73</v>
      </c>
      <c r="E46" s="20" t="s">
        <v>73</v>
      </c>
      <c r="F46" s="1" t="str">
        <f t="shared" si="0"/>
        <v>8223&amp;4</v>
      </c>
      <c r="G46" s="16" t="str">
        <f>IF(ISNUMBER(VLOOKUP($F46,[1]Q_Emission_Other_Final_Crosstab!$F$2:$J$81,MATCH(G$1,[1]Q_Emission_Other_Final_Crosstab!$F$1:$J$1,0),FALSE)),VLOOKUP($F46,[1]Q_Emission_Other_Final_Crosstab!$F$2:$J$81,MATCH(G$1,[1]Q_Emission_Other_Final_Crosstab!$F$1:$J$1,0),FALSE),"")</f>
        <v/>
      </c>
    </row>
    <row r="47" spans="1:7">
      <c r="A47" s="19">
        <v>8223</v>
      </c>
      <c r="B47" s="20" t="s">
        <v>595</v>
      </c>
      <c r="C47" s="19">
        <v>1136</v>
      </c>
      <c r="D47" s="20" t="s">
        <v>72</v>
      </c>
      <c r="E47" s="20" t="s">
        <v>72</v>
      </c>
      <c r="F47" s="1" t="str">
        <f t="shared" si="0"/>
        <v>8223&amp;3</v>
      </c>
      <c r="G47" s="16" t="str">
        <f>IF(ISNUMBER(VLOOKUP($F47,[1]Q_Emission_Other_Final_Crosstab!$F$2:$J$81,MATCH(G$1,[1]Q_Emission_Other_Final_Crosstab!$F$1:$J$1,0),FALSE)),VLOOKUP($F47,[1]Q_Emission_Other_Final_Crosstab!$F$2:$J$81,MATCH(G$1,[1]Q_Emission_Other_Final_Crosstab!$F$1:$J$1,0),FALSE),"")</f>
        <v/>
      </c>
    </row>
    <row r="48" spans="1:7">
      <c r="A48" s="19">
        <v>50976</v>
      </c>
      <c r="B48" s="20" t="s">
        <v>596</v>
      </c>
      <c r="C48" s="19">
        <v>1344</v>
      </c>
      <c r="D48" s="20" t="s">
        <v>84</v>
      </c>
      <c r="E48" s="20" t="s">
        <v>289</v>
      </c>
      <c r="F48" s="1" t="str">
        <f t="shared" si="0"/>
        <v>50976&amp;001</v>
      </c>
      <c r="G48" s="16">
        <f>IF(ISNUMBER(VLOOKUP($F48,[1]Q_Emission_Other_Final_Crosstab!$F$2:$J$81,MATCH(G$1,[1]Q_Emission_Other_Final_Crosstab!$F$1:$J$1,0),FALSE)),VLOOKUP($F48,[1]Q_Emission_Other_Final_Crosstab!$F$2:$J$81,MATCH(G$1,[1]Q_Emission_Other_Final_Crosstab!$F$1:$J$1,0),FALSE),"")</f>
        <v>3.0000000000000001E-6</v>
      </c>
    </row>
    <row r="49" spans="1:7">
      <c r="A49" s="19">
        <v>165</v>
      </c>
      <c r="B49" s="20" t="s">
        <v>597</v>
      </c>
      <c r="C49" s="19">
        <v>1273</v>
      </c>
      <c r="D49" s="20" t="s">
        <v>71</v>
      </c>
      <c r="E49" s="20" t="s">
        <v>71</v>
      </c>
      <c r="F49" s="1" t="str">
        <f t="shared" si="0"/>
        <v>165&amp;2</v>
      </c>
      <c r="G49" s="16">
        <f>IF(ISNUMBER(VLOOKUP($F49,[1]Q_Emission_Other_Final_Crosstab!$F$2:$J$81,MATCH(G$1,[1]Q_Emission_Other_Final_Crosstab!$F$1:$J$1,0),FALSE)),VLOOKUP($F49,[1]Q_Emission_Other_Final_Crosstab!$F$2:$J$81,MATCH(G$1,[1]Q_Emission_Other_Final_Crosstab!$F$1:$J$1,0),FALSE),"")</f>
        <v>1.02E-6</v>
      </c>
    </row>
    <row r="50" spans="1:7">
      <c r="A50" s="19">
        <v>4072</v>
      </c>
      <c r="B50" s="20" t="s">
        <v>440</v>
      </c>
      <c r="C50" s="19">
        <v>1600</v>
      </c>
      <c r="D50" s="20" t="s">
        <v>81</v>
      </c>
      <c r="E50" s="20" t="s">
        <v>81</v>
      </c>
      <c r="F50" s="1" t="str">
        <f t="shared" si="0"/>
        <v>4072&amp;8</v>
      </c>
      <c r="G50" s="16">
        <f>IF(ISNUMBER(VLOOKUP($F50,[1]Q_Emission_Other_Final_Crosstab!$F$2:$J$81,MATCH(G$1,[1]Q_Emission_Other_Final_Crosstab!$F$1:$J$1,0),FALSE)),VLOOKUP($F50,[1]Q_Emission_Other_Final_Crosstab!$F$2:$J$81,MATCH(G$1,[1]Q_Emission_Other_Final_Crosstab!$F$1:$J$1,0),FALSE),"")</f>
        <v>1.93133333333333E-4</v>
      </c>
    </row>
    <row r="51" spans="1:7">
      <c r="A51" s="290" t="s">
        <v>598</v>
      </c>
      <c r="B51" s="290"/>
      <c r="C51" s="290"/>
      <c r="D51" s="290"/>
      <c r="E51" s="290"/>
      <c r="F51" s="290"/>
      <c r="G51" s="21">
        <f>AVERAGE(G2:G50)</f>
        <v>2.1495322889951245E-4</v>
      </c>
    </row>
    <row r="52" spans="1:7">
      <c r="A52" s="290" t="s">
        <v>599</v>
      </c>
      <c r="B52" s="290"/>
      <c r="C52" s="290"/>
      <c r="D52" s="290"/>
      <c r="E52" s="290"/>
      <c r="F52" s="290"/>
      <c r="G52" s="22">
        <f>COUNT(G2:G50)</f>
        <v>30</v>
      </c>
    </row>
    <row r="53" spans="1:7">
      <c r="A53" s="19">
        <v>990</v>
      </c>
      <c r="B53" s="20" t="s">
        <v>600</v>
      </c>
      <c r="C53" s="19">
        <v>610</v>
      </c>
      <c r="D53" s="20" t="s">
        <v>125</v>
      </c>
      <c r="E53" s="20" t="s">
        <v>125</v>
      </c>
      <c r="F53" s="1" t="str">
        <f t="shared" ref="F53:F77" si="1">CONCATENATE(A53,"&amp;",D53)</f>
        <v>990&amp;09</v>
      </c>
      <c r="G53" s="16">
        <f>IF(ISNUMBER(VLOOKUP($F53,[1]Q_Emission_Other_Final_Crosstab!$F$2:$J$81,MATCH(G$1,[1]Q_Emission_Other_Final_Crosstab!$F$1:$J$1,0),FALSE)),VLOOKUP($F53,[1]Q_Emission_Other_Final_Crosstab!$F$2:$J$81,MATCH(G$1,[1]Q_Emission_Other_Final_Crosstab!$F$1:$J$1,0),FALSE),"")</f>
        <v>5.8773757898999996E-6</v>
      </c>
    </row>
    <row r="54" spans="1:7">
      <c r="A54" s="19">
        <v>990</v>
      </c>
      <c r="B54" s="20" t="s">
        <v>600</v>
      </c>
      <c r="C54" s="19">
        <v>611</v>
      </c>
      <c r="D54" s="20" t="s">
        <v>76</v>
      </c>
      <c r="E54" s="20" t="s">
        <v>76</v>
      </c>
      <c r="F54" s="1" t="str">
        <f t="shared" si="1"/>
        <v>990&amp;10</v>
      </c>
      <c r="G54" s="16">
        <f>IF(ISNUMBER(VLOOKUP($F54,[1]Q_Emission_Other_Final_Crosstab!$F$2:$J$81,MATCH(G$1,[1]Q_Emission_Other_Final_Crosstab!$F$1:$J$1,0),FALSE)),VLOOKUP($F54,[1]Q_Emission_Other_Final_Crosstab!$F$2:$J$81,MATCH(G$1,[1]Q_Emission_Other_Final_Crosstab!$F$1:$J$1,0),FALSE),"")</f>
        <v>6.6584591930000004E-6</v>
      </c>
    </row>
    <row r="55" spans="1:7">
      <c r="A55" s="19">
        <v>991</v>
      </c>
      <c r="B55" s="20" t="s">
        <v>601</v>
      </c>
      <c r="C55" s="19">
        <v>1184</v>
      </c>
      <c r="D55" s="20" t="s">
        <v>70</v>
      </c>
      <c r="E55" s="20" t="s">
        <v>70</v>
      </c>
      <c r="F55" s="1" t="str">
        <f t="shared" si="1"/>
        <v>991&amp;1</v>
      </c>
      <c r="G55" s="16">
        <f>IF(ISNUMBER(VLOOKUP($F55,[1]Q_Emission_Other_Final_Crosstab!$F$2:$J$81,MATCH(G$1,[1]Q_Emission_Other_Final_Crosstab!$F$1:$J$1,0),FALSE)),VLOOKUP($F55,[1]Q_Emission_Other_Final_Crosstab!$F$2:$J$81,MATCH(G$1,[1]Q_Emission_Other_Final_Crosstab!$F$1:$J$1,0),FALSE),"")</f>
        <v>5.5512576412000002E-6</v>
      </c>
    </row>
    <row r="56" spans="1:7">
      <c r="A56" s="19">
        <v>991</v>
      </c>
      <c r="B56" s="20" t="s">
        <v>601</v>
      </c>
      <c r="C56" s="19">
        <v>1184</v>
      </c>
      <c r="D56" s="20" t="s">
        <v>71</v>
      </c>
      <c r="E56" s="20" t="s">
        <v>71</v>
      </c>
      <c r="F56" s="1" t="str">
        <f t="shared" si="1"/>
        <v>991&amp;2</v>
      </c>
      <c r="G56" s="16">
        <f>IF(ISNUMBER(VLOOKUP($F56,[1]Q_Emission_Other_Final_Crosstab!$F$2:$J$81,MATCH(G$1,[1]Q_Emission_Other_Final_Crosstab!$F$1:$J$1,0),FALSE)),VLOOKUP($F56,[1]Q_Emission_Other_Final_Crosstab!$F$2:$J$81,MATCH(G$1,[1]Q_Emission_Other_Final_Crosstab!$F$1:$J$1,0),FALSE),"")</f>
        <v>5.5512576412000002E-6</v>
      </c>
    </row>
    <row r="57" spans="1:7">
      <c r="A57" s="19">
        <v>8054</v>
      </c>
      <c r="B57" s="20" t="s">
        <v>602</v>
      </c>
      <c r="C57" s="19">
        <v>1971</v>
      </c>
      <c r="D57" s="20" t="s">
        <v>84</v>
      </c>
      <c r="E57" s="20" t="s">
        <v>70</v>
      </c>
      <c r="F57" s="1" t="str">
        <f t="shared" si="1"/>
        <v>8054&amp;001</v>
      </c>
      <c r="G57" s="16">
        <f>IF(ISNUMBER(VLOOKUP($F57,[1]Q_Emission_Other_Final_Crosstab!$F$2:$J$81,MATCH(G$1,[1]Q_Emission_Other_Final_Crosstab!$F$1:$J$1,0),FALSE)),VLOOKUP($F57,[1]Q_Emission_Other_Final_Crosstab!$F$2:$J$81,MATCH(G$1,[1]Q_Emission_Other_Final_Crosstab!$F$1:$J$1,0),FALSE),"")</f>
        <v>3.0299999999999998E-6</v>
      </c>
    </row>
    <row r="58" spans="1:7">
      <c r="A58" s="19">
        <v>765</v>
      </c>
      <c r="B58" s="20" t="s">
        <v>603</v>
      </c>
      <c r="C58" s="19">
        <v>1567</v>
      </c>
      <c r="D58" s="20" t="s">
        <v>115</v>
      </c>
      <c r="E58" s="20" t="s">
        <v>72</v>
      </c>
      <c r="F58" s="1" t="str">
        <f t="shared" si="1"/>
        <v>765&amp;K3</v>
      </c>
      <c r="G58" s="16">
        <f>IF(ISNUMBER(VLOOKUP($F58,[1]Q_Emission_Other_Final_Crosstab!$F$2:$J$81,MATCH(G$1,[1]Q_Emission_Other_Final_Crosstab!$F$1:$J$1,0),FALSE)),VLOOKUP($F58,[1]Q_Emission_Other_Final_Crosstab!$F$2:$J$81,MATCH(G$1,[1]Q_Emission_Other_Final_Crosstab!$F$1:$J$1,0),FALSE),"")</f>
        <v>5.0800000000000002E-5</v>
      </c>
    </row>
    <row r="59" spans="1:7">
      <c r="A59" s="19">
        <v>766</v>
      </c>
      <c r="B59" s="20" t="s">
        <v>604</v>
      </c>
      <c r="C59" s="19">
        <v>1574</v>
      </c>
      <c r="D59" s="20" t="s">
        <v>54</v>
      </c>
      <c r="E59" s="20" t="s">
        <v>79</v>
      </c>
      <c r="F59" s="1" t="str">
        <f t="shared" si="1"/>
        <v>766&amp;W7</v>
      </c>
      <c r="G59" s="16">
        <f>IF(ISNUMBER(VLOOKUP($F59,[1]Q_Emission_Other_Final_Crosstab!$F$2:$J$81,MATCH(G$1,[1]Q_Emission_Other_Final_Crosstab!$F$1:$J$1,0),FALSE)),VLOOKUP($F59,[1]Q_Emission_Other_Final_Crosstab!$F$2:$J$81,MATCH(G$1,[1]Q_Emission_Other_Final_Crosstab!$F$1:$J$1,0),FALSE),"")</f>
        <v>4.3000000000000002E-5</v>
      </c>
    </row>
    <row r="60" spans="1:7">
      <c r="A60" s="19">
        <v>2050</v>
      </c>
      <c r="B60" s="20" t="s">
        <v>605</v>
      </c>
      <c r="C60" s="19">
        <v>1970</v>
      </c>
      <c r="D60" s="20" t="s">
        <v>84</v>
      </c>
      <c r="E60" s="20" t="s">
        <v>70</v>
      </c>
      <c r="F60" s="1" t="str">
        <f t="shared" si="1"/>
        <v>2050&amp;001</v>
      </c>
      <c r="G60" s="16">
        <f>IF(ISNUMBER(VLOOKUP($F60,[1]Q_Emission_Other_Final_Crosstab!$F$2:$J$81,MATCH(G$1,[1]Q_Emission_Other_Final_Crosstab!$F$1:$J$1,0),FALSE)),VLOOKUP($F60,[1]Q_Emission_Other_Final_Crosstab!$F$2:$J$81,MATCH(G$1,[1]Q_Emission_Other_Final_Crosstab!$F$1:$J$1,0),FALSE),"")</f>
        <v>3.8999999999999999E-6</v>
      </c>
    </row>
    <row r="61" spans="1:7">
      <c r="A61" s="19">
        <v>3159</v>
      </c>
      <c r="B61" s="20" t="s">
        <v>606</v>
      </c>
      <c r="C61" s="19">
        <v>2064</v>
      </c>
      <c r="D61" s="20" t="s">
        <v>19</v>
      </c>
      <c r="E61" s="20" t="s">
        <v>71</v>
      </c>
      <c r="F61" s="1" t="str">
        <f t="shared" si="1"/>
        <v>3159&amp;Unit 2</v>
      </c>
      <c r="G61" s="16">
        <f>IF(ISNUMBER(VLOOKUP($F61,[1]Q_Emission_Other_Final_Crosstab!$F$2:$J$81,MATCH(G$1,[1]Q_Emission_Other_Final_Crosstab!$F$1:$J$1,0),FALSE)),VLOOKUP($F61,[1]Q_Emission_Other_Final_Crosstab!$F$2:$J$81,MATCH(G$1,[1]Q_Emission_Other_Final_Crosstab!$F$1:$J$1,0),FALSE),"")</f>
        <v>1.3900000000000001E-5</v>
      </c>
    </row>
    <row r="62" spans="1:7">
      <c r="A62" s="19">
        <v>8906</v>
      </c>
      <c r="B62" s="20" t="s">
        <v>607</v>
      </c>
      <c r="C62" s="19">
        <v>2007</v>
      </c>
      <c r="D62" s="20" t="s">
        <v>273</v>
      </c>
      <c r="E62" s="20" t="s">
        <v>136</v>
      </c>
      <c r="F62" s="1" t="str">
        <f t="shared" si="1"/>
        <v>8906&amp;A-S0003</v>
      </c>
      <c r="G62" s="16">
        <f>IF(ISNUMBER(VLOOKUP($F62,[1]Q_Emission_Other_Final_Crosstab!$F$2:$J$81,MATCH(G$1,[1]Q_Emission_Other_Final_Crosstab!$F$1:$J$1,0),FALSE)),VLOOKUP($F62,[1]Q_Emission_Other_Final_Crosstab!$F$2:$J$81,MATCH(G$1,[1]Q_Emission_Other_Final_Crosstab!$F$1:$J$1,0),FALSE),"")</f>
        <v>1.0526999999999999E-5</v>
      </c>
    </row>
    <row r="63" spans="1:7">
      <c r="A63" s="19">
        <v>8906</v>
      </c>
      <c r="B63" s="20" t="s">
        <v>608</v>
      </c>
      <c r="C63" s="19">
        <v>2008</v>
      </c>
      <c r="D63" s="20" t="s">
        <v>273</v>
      </c>
      <c r="E63" s="20" t="s">
        <v>136</v>
      </c>
      <c r="F63" s="1" t="str">
        <f t="shared" si="1"/>
        <v>8906&amp;A-S0003</v>
      </c>
      <c r="G63" s="16">
        <f>IF(ISNUMBER(VLOOKUP($F63,[1]Q_Emission_Other_Final_Crosstab!$F$2:$J$81,MATCH(G$1,[1]Q_Emission_Other_Final_Crosstab!$F$1:$J$1,0),FALSE)),VLOOKUP($F63,[1]Q_Emission_Other_Final_Crosstab!$F$2:$J$81,MATCH(G$1,[1]Q_Emission_Other_Final_Crosstab!$F$1:$J$1,0),FALSE),"")</f>
        <v>1.0526999999999999E-5</v>
      </c>
    </row>
    <row r="64" spans="1:7">
      <c r="A64" s="19">
        <v>764</v>
      </c>
      <c r="B64" s="20" t="s">
        <v>609</v>
      </c>
      <c r="C64" s="19">
        <v>84101</v>
      </c>
      <c r="D64" s="20" t="s">
        <v>111</v>
      </c>
      <c r="E64" s="20" t="s">
        <v>94</v>
      </c>
      <c r="F64" s="1" t="str">
        <f t="shared" si="1"/>
        <v>764&amp;H8</v>
      </c>
      <c r="G64" s="16">
        <f>IF(ISNUMBER(VLOOKUP($F64,[1]Q_Emission_Other_Final_Crosstab!$F$2:$J$81,MATCH(G$1,[1]Q_Emission_Other_Final_Crosstab!$F$1:$J$1,0),FALSE)),VLOOKUP($F64,[1]Q_Emission_Other_Final_Crosstab!$F$2:$J$81,MATCH(G$1,[1]Q_Emission_Other_Final_Crosstab!$F$1:$J$1,0),FALSE),"")</f>
        <v>5.2299999999999997E-5</v>
      </c>
    </row>
    <row r="65" spans="1:7">
      <c r="A65" s="19">
        <v>764</v>
      </c>
      <c r="B65" s="20" t="s">
        <v>609</v>
      </c>
      <c r="C65" s="19">
        <v>84102</v>
      </c>
      <c r="D65" s="20" t="s">
        <v>113</v>
      </c>
      <c r="E65" s="20" t="s">
        <v>112</v>
      </c>
      <c r="F65" s="1" t="str">
        <f t="shared" si="1"/>
        <v>764&amp;H9</v>
      </c>
      <c r="G65" s="16">
        <f>IF(ISNUMBER(VLOOKUP($F65,[1]Q_Emission_Other_Final_Crosstab!$F$2:$J$81,MATCH(G$1,[1]Q_Emission_Other_Final_Crosstab!$F$1:$J$1,0),FALSE)),VLOOKUP($F65,[1]Q_Emission_Other_Final_Crosstab!$F$2:$J$81,MATCH(G$1,[1]Q_Emission_Other_Final_Crosstab!$F$1:$J$1,0),FALSE),"")</f>
        <v>4.4299999999999999E-5</v>
      </c>
    </row>
    <row r="66" spans="1:7">
      <c r="A66" s="19">
        <v>765</v>
      </c>
      <c r="B66" s="20" t="s">
        <v>603</v>
      </c>
      <c r="C66" s="19">
        <v>1576</v>
      </c>
      <c r="D66" s="20" t="s">
        <v>114</v>
      </c>
      <c r="E66" s="20" t="s">
        <v>70</v>
      </c>
      <c r="F66" s="1" t="str">
        <f t="shared" si="1"/>
        <v>765&amp;K1</v>
      </c>
      <c r="G66" s="16">
        <f>IF(ISNUMBER(VLOOKUP($F66,[1]Q_Emission_Other_Final_Crosstab!$F$2:$J$81,MATCH(G$1,[1]Q_Emission_Other_Final_Crosstab!$F$1:$J$1,0),FALSE)),VLOOKUP($F66,[1]Q_Emission_Other_Final_Crosstab!$F$2:$J$81,MATCH(G$1,[1]Q_Emission_Other_Final_Crosstab!$F$1:$J$1,0),FALSE),"")</f>
        <v>4.9200000000000003E-5</v>
      </c>
    </row>
    <row r="67" spans="1:7">
      <c r="A67" s="19">
        <v>766</v>
      </c>
      <c r="B67" s="20" t="s">
        <v>610</v>
      </c>
      <c r="C67" s="19">
        <v>1569</v>
      </c>
      <c r="D67" s="20" t="s">
        <v>53</v>
      </c>
      <c r="E67" s="20" t="s">
        <v>77</v>
      </c>
      <c r="F67" s="1" t="str">
        <f t="shared" si="1"/>
        <v>766&amp;W6</v>
      </c>
      <c r="G67" s="16">
        <f>IF(ISNUMBER(VLOOKUP($F67,[1]Q_Emission_Other_Final_Crosstab!$F$2:$J$81,MATCH(G$1,[1]Q_Emission_Other_Final_Crosstab!$F$1:$J$1,0),FALSE)),VLOOKUP($F67,[1]Q_Emission_Other_Final_Crosstab!$F$2:$J$81,MATCH(G$1,[1]Q_Emission_Other_Final_Crosstab!$F$1:$J$1,0),FALSE),"")</f>
        <v>4.8000000000000001E-5</v>
      </c>
    </row>
    <row r="68" spans="1:7">
      <c r="A68" s="19">
        <v>617</v>
      </c>
      <c r="B68" s="20" t="s">
        <v>611</v>
      </c>
      <c r="C68" s="19">
        <v>514</v>
      </c>
      <c r="D68" s="20" t="s">
        <v>96</v>
      </c>
      <c r="E68" s="20" t="s">
        <v>95</v>
      </c>
      <c r="F68" s="1" t="str">
        <f t="shared" si="1"/>
        <v>617&amp;PPE03</v>
      </c>
      <c r="G68" s="16">
        <f>IF(ISNUMBER(VLOOKUP($F68,[1]Q_Emission_Other_Final_Crosstab!$F$2:$J$81,MATCH(G$1,[1]Q_Emission_Other_Final_Crosstab!$F$1:$J$1,0),FALSE)),VLOOKUP($F68,[1]Q_Emission_Other_Final_Crosstab!$F$2:$J$81,MATCH(G$1,[1]Q_Emission_Other_Final_Crosstab!$F$1:$J$1,0),FALSE),"")</f>
        <v>3.8504910000000003E-4</v>
      </c>
    </row>
    <row r="69" spans="1:7">
      <c r="A69" s="19">
        <v>617</v>
      </c>
      <c r="B69" s="20" t="s">
        <v>611</v>
      </c>
      <c r="C69" s="19">
        <v>515</v>
      </c>
      <c r="D69" s="20" t="s">
        <v>98</v>
      </c>
      <c r="E69" s="20" t="s">
        <v>97</v>
      </c>
      <c r="F69" s="1" t="str">
        <f t="shared" si="1"/>
        <v>617&amp;PPE04</v>
      </c>
      <c r="G69" s="16">
        <f>IF(ISNUMBER(VLOOKUP($F69,[1]Q_Emission_Other_Final_Crosstab!$F$2:$J$81,MATCH(G$1,[1]Q_Emission_Other_Final_Crosstab!$F$1:$J$1,0),FALSE)),VLOOKUP($F69,[1]Q_Emission_Other_Final_Crosstab!$F$2:$J$81,MATCH(G$1,[1]Q_Emission_Other_Final_Crosstab!$F$1:$J$1,0),FALSE),"")</f>
        <v>6.0262600000000001E-5</v>
      </c>
    </row>
    <row r="70" spans="1:7">
      <c r="A70" s="19">
        <v>621</v>
      </c>
      <c r="B70" s="20" t="s">
        <v>612</v>
      </c>
      <c r="C70" s="19">
        <v>520</v>
      </c>
      <c r="D70" s="20" t="s">
        <v>100</v>
      </c>
      <c r="E70" s="20" t="s">
        <v>99</v>
      </c>
      <c r="F70" s="1" t="str">
        <f t="shared" si="1"/>
        <v>621&amp;PTF01</v>
      </c>
      <c r="G70" s="16">
        <f>IF(ISNUMBER(VLOOKUP($F70,[1]Q_Emission_Other_Final_Crosstab!$F$2:$J$81,MATCH(G$1,[1]Q_Emission_Other_Final_Crosstab!$F$1:$J$1,0),FALSE)),VLOOKUP($F70,[1]Q_Emission_Other_Final_Crosstab!$F$2:$J$81,MATCH(G$1,[1]Q_Emission_Other_Final_Crosstab!$F$1:$J$1,0),FALSE),"")</f>
        <v>1.17563933333333E-4</v>
      </c>
    </row>
    <row r="71" spans="1:7">
      <c r="A71" s="19">
        <v>621</v>
      </c>
      <c r="B71" s="20" t="s">
        <v>612</v>
      </c>
      <c r="C71" s="19">
        <v>521</v>
      </c>
      <c r="D71" s="20" t="s">
        <v>102</v>
      </c>
      <c r="E71" s="20" t="s">
        <v>101</v>
      </c>
      <c r="F71" s="1" t="str">
        <f t="shared" si="1"/>
        <v>621&amp;PTF02</v>
      </c>
      <c r="G71" s="16">
        <f>IF(ISNUMBER(VLOOKUP($F71,[1]Q_Emission_Other_Final_Crosstab!$F$2:$J$81,MATCH(G$1,[1]Q_Emission_Other_Final_Crosstab!$F$1:$J$1,0),FALSE)),VLOOKUP($F71,[1]Q_Emission_Other_Final_Crosstab!$F$2:$J$81,MATCH(G$1,[1]Q_Emission_Other_Final_Crosstab!$F$1:$J$1,0),FALSE),"")</f>
        <v>8.2989499999999995E-5</v>
      </c>
    </row>
    <row r="72" spans="1:7">
      <c r="A72" s="19">
        <v>1507</v>
      </c>
      <c r="B72" s="20" t="s">
        <v>613</v>
      </c>
      <c r="C72" s="19">
        <v>507</v>
      </c>
      <c r="D72" s="20" t="s">
        <v>70</v>
      </c>
      <c r="E72" s="20" t="s">
        <v>70</v>
      </c>
      <c r="F72" s="1" t="str">
        <f t="shared" si="1"/>
        <v>1507&amp;1</v>
      </c>
      <c r="G72" s="16">
        <f>IF(ISNUMBER(VLOOKUP($F72,[1]Q_Emission_Other_Final_Crosstab!$F$2:$J$81,MATCH(G$1,[1]Q_Emission_Other_Final_Crosstab!$F$1:$J$1,0),FALSE)),VLOOKUP($F72,[1]Q_Emission_Other_Final_Crosstab!$F$2:$J$81,MATCH(G$1,[1]Q_Emission_Other_Final_Crosstab!$F$1:$J$1,0),FALSE),"")</f>
        <v>1.065072E-4</v>
      </c>
    </row>
    <row r="73" spans="1:7">
      <c r="A73" s="19">
        <v>1507</v>
      </c>
      <c r="B73" s="20" t="s">
        <v>613</v>
      </c>
      <c r="C73" s="19">
        <v>508</v>
      </c>
      <c r="D73" s="20" t="s">
        <v>71</v>
      </c>
      <c r="E73" s="20" t="s">
        <v>71</v>
      </c>
      <c r="F73" s="1" t="str">
        <f t="shared" si="1"/>
        <v>1507&amp;2</v>
      </c>
      <c r="G73" s="16">
        <f>IF(ISNUMBER(VLOOKUP($F73,[1]Q_Emission_Other_Final_Crosstab!$F$2:$J$81,MATCH(G$1,[1]Q_Emission_Other_Final_Crosstab!$F$1:$J$1,0),FALSE)),VLOOKUP($F73,[1]Q_Emission_Other_Final_Crosstab!$F$2:$J$81,MATCH(G$1,[1]Q_Emission_Other_Final_Crosstab!$F$1:$J$1,0),FALSE),"")</f>
        <v>3.9909929999999998E-4</v>
      </c>
    </row>
    <row r="74" spans="1:7">
      <c r="A74" s="19">
        <v>6042</v>
      </c>
      <c r="B74" s="20" t="s">
        <v>614</v>
      </c>
      <c r="C74" s="19">
        <v>1231</v>
      </c>
      <c r="D74" s="20" t="s">
        <v>240</v>
      </c>
      <c r="E74" s="20" t="s">
        <v>239</v>
      </c>
      <c r="F74" s="1" t="str">
        <f t="shared" si="1"/>
        <v>6042&amp;PMT01</v>
      </c>
      <c r="G74" s="16">
        <f>IF(ISNUMBER(VLOOKUP($F74,[1]Q_Emission_Other_Final_Crosstab!$F$2:$J$81,MATCH(G$1,[1]Q_Emission_Other_Final_Crosstab!$F$1:$J$1,0),FALSE)),VLOOKUP($F74,[1]Q_Emission_Other_Final_Crosstab!$F$2:$J$81,MATCH(G$1,[1]Q_Emission_Other_Final_Crosstab!$F$1:$J$1,0),FALSE),"")</f>
        <v>1.0559519999999999E-4</v>
      </c>
    </row>
    <row r="75" spans="1:7">
      <c r="A75" s="19">
        <v>6042</v>
      </c>
      <c r="B75" s="20" t="s">
        <v>614</v>
      </c>
      <c r="C75" s="19">
        <v>1342</v>
      </c>
      <c r="D75" s="20" t="s">
        <v>242</v>
      </c>
      <c r="E75" s="20" t="s">
        <v>241</v>
      </c>
      <c r="F75" s="1" t="str">
        <f t="shared" si="1"/>
        <v>6042&amp;PMT02</v>
      </c>
      <c r="G75" s="16">
        <f>IF(ISNUMBER(VLOOKUP($F75,[1]Q_Emission_Other_Final_Crosstab!$F$2:$J$81,MATCH(G$1,[1]Q_Emission_Other_Final_Crosstab!$F$1:$J$1,0),FALSE)),VLOOKUP($F75,[1]Q_Emission_Other_Final_Crosstab!$F$2:$J$81,MATCH(G$1,[1]Q_Emission_Other_Final_Crosstab!$F$1:$J$1,0),FALSE),"")</f>
        <v>2.3967800000000001E-5</v>
      </c>
    </row>
    <row r="76" spans="1:7">
      <c r="A76" s="19">
        <v>6043</v>
      </c>
      <c r="B76" s="20" t="s">
        <v>615</v>
      </c>
      <c r="C76" s="19">
        <v>1340</v>
      </c>
      <c r="D76" s="20" t="s">
        <v>244</v>
      </c>
      <c r="E76" s="20" t="s">
        <v>243</v>
      </c>
      <c r="F76" s="1" t="str">
        <f t="shared" si="1"/>
        <v>6043&amp;PMR01</v>
      </c>
      <c r="G76" s="16">
        <f>IF(ISNUMBER(VLOOKUP($F76,[1]Q_Emission_Other_Final_Crosstab!$F$2:$J$81,MATCH(G$1,[1]Q_Emission_Other_Final_Crosstab!$F$1:$J$1,0),FALSE)),VLOOKUP($F76,[1]Q_Emission_Other_Final_Crosstab!$F$2:$J$81,MATCH(G$1,[1]Q_Emission_Other_Final_Crosstab!$F$1:$J$1,0),FALSE),"")</f>
        <v>3.2650099999999998E-4</v>
      </c>
    </row>
    <row r="77" spans="1:7">
      <c r="A77" s="19">
        <v>6043</v>
      </c>
      <c r="B77" s="20" t="s">
        <v>615</v>
      </c>
      <c r="C77" s="19">
        <v>1341</v>
      </c>
      <c r="D77" s="20" t="s">
        <v>246</v>
      </c>
      <c r="E77" s="20" t="s">
        <v>245</v>
      </c>
      <c r="F77" s="1" t="str">
        <f t="shared" si="1"/>
        <v>6043&amp;PMR02</v>
      </c>
      <c r="G77" s="16">
        <f>IF(ISNUMBER(VLOOKUP($F77,[1]Q_Emission_Other_Final_Crosstab!$F$2:$J$81,MATCH(G$1,[1]Q_Emission_Other_Final_Crosstab!$F$1:$J$1,0),FALSE)),VLOOKUP($F77,[1]Q_Emission_Other_Final_Crosstab!$F$2:$J$81,MATCH(G$1,[1]Q_Emission_Other_Final_Crosstab!$F$1:$J$1,0),FALSE),"")</f>
        <v>1.4680266666666699E-4</v>
      </c>
    </row>
    <row r="78" spans="1:7">
      <c r="A78" s="290" t="s">
        <v>616</v>
      </c>
      <c r="B78" s="290"/>
      <c r="C78" s="290"/>
      <c r="D78" s="290"/>
      <c r="E78" s="290"/>
      <c r="F78" s="290"/>
      <c r="G78" s="21">
        <f>AVERAGE(G53:G77)</f>
        <v>8.4298426010612012E-5</v>
      </c>
    </row>
    <row r="79" spans="1:7">
      <c r="A79" s="290" t="s">
        <v>599</v>
      </c>
      <c r="B79" s="290"/>
      <c r="C79" s="290"/>
      <c r="D79" s="290"/>
      <c r="E79" s="290"/>
      <c r="F79" s="290"/>
      <c r="G79" s="23">
        <f>COUNT(G53:G77)</f>
        <v>25</v>
      </c>
    </row>
  </sheetData>
  <mergeCells count="4">
    <mergeCell ref="A51:F51"/>
    <mergeCell ref="A52:F52"/>
    <mergeCell ref="A78:F78"/>
    <mergeCell ref="A79:F79"/>
  </mergeCells>
  <conditionalFormatting sqref="A1:G79">
    <cfRule type="cellIs" dxfId="2" priority="3" operator="equal">
      <formula>"NOx control"</formula>
    </cfRule>
  </conditionalFormatting>
  <conditionalFormatting sqref="A78:F79">
    <cfRule type="cellIs" dxfId="1" priority="2" operator="equal">
      <formula>"NOx control"</formula>
    </cfRule>
  </conditionalFormatting>
  <conditionalFormatting sqref="A78:F79">
    <cfRule type="cellIs" dxfId="0" priority="1" operator="equal">
      <formula>"NOx control"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R311"/>
  <sheetViews>
    <sheetView workbookViewId="0">
      <pane xSplit="2" ySplit="1" topLeftCell="F296" activePane="bottomRight" state="frozenSplit"/>
      <selection pane="topRight" activeCell="C1" sqref="C1"/>
      <selection pane="bottomLeft" activeCell="B96" sqref="B96"/>
      <selection pane="bottomRight" activeCell="G301" sqref="G301"/>
    </sheetView>
  </sheetViews>
  <sheetFormatPr defaultRowHeight="15"/>
  <cols>
    <col min="1" max="1" width="11.42578125" style="58" customWidth="1"/>
    <col min="2" max="2" width="42.28515625" bestFit="1" customWidth="1"/>
    <col min="3" max="3" width="12.140625" bestFit="1" customWidth="1"/>
    <col min="4" max="4" width="14.42578125" customWidth="1"/>
    <col min="5" max="5" width="9" bestFit="1" customWidth="1"/>
    <col min="6" max="6" width="17.7109375" customWidth="1"/>
    <col min="7" max="9" width="8.5703125" bestFit="1" customWidth="1"/>
    <col min="10" max="10" width="8.42578125" bestFit="1" customWidth="1"/>
    <col min="11" max="18" width="8.5703125" bestFit="1" customWidth="1"/>
  </cols>
  <sheetData>
    <row r="1" spans="1:18" ht="94.5">
      <c r="A1" s="52" t="s">
        <v>58</v>
      </c>
      <c r="B1" s="26" t="s">
        <v>563</v>
      </c>
      <c r="C1" s="26" t="s">
        <v>571</v>
      </c>
      <c r="D1" s="26" t="s">
        <v>579</v>
      </c>
      <c r="E1" s="26" t="s">
        <v>59</v>
      </c>
      <c r="F1" s="110" t="s">
        <v>914</v>
      </c>
      <c r="G1" s="24" t="s">
        <v>63</v>
      </c>
      <c r="H1" s="24" t="s">
        <v>64</v>
      </c>
      <c r="I1" s="24" t="s">
        <v>65</v>
      </c>
      <c r="J1" s="24" t="s">
        <v>572</v>
      </c>
      <c r="K1" s="24" t="s">
        <v>66</v>
      </c>
      <c r="L1" s="24" t="s">
        <v>573</v>
      </c>
      <c r="M1" s="24" t="s">
        <v>60</v>
      </c>
      <c r="N1" s="24" t="s">
        <v>61</v>
      </c>
      <c r="O1" s="24" t="s">
        <v>67</v>
      </c>
      <c r="P1" s="24" t="s">
        <v>68</v>
      </c>
      <c r="Q1" s="24" t="s">
        <v>62</v>
      </c>
      <c r="R1" s="24" t="s">
        <v>69</v>
      </c>
    </row>
    <row r="2" spans="1:18">
      <c r="A2" s="53">
        <v>7504</v>
      </c>
      <c r="B2" s="28" t="s">
        <v>383</v>
      </c>
      <c r="C2" s="27">
        <v>1382</v>
      </c>
      <c r="D2" s="28" t="s">
        <v>269</v>
      </c>
      <c r="E2" s="28" t="s">
        <v>71</v>
      </c>
      <c r="F2" s="29" t="s">
        <v>617</v>
      </c>
      <c r="G2" s="30">
        <v>3.3442125148899398E-8</v>
      </c>
      <c r="H2" s="30">
        <v>5.2553023828970501E-9</v>
      </c>
      <c r="I2" s="30">
        <v>5.35224101992591E-8</v>
      </c>
      <c r="J2" s="30" t="s">
        <v>618</v>
      </c>
      <c r="K2" s="30">
        <v>6.1709502746154905E-7</v>
      </c>
      <c r="L2" s="30" t="s">
        <v>618</v>
      </c>
      <c r="M2" s="30">
        <v>1.4749511877297999E-4</v>
      </c>
      <c r="N2" s="30">
        <v>3.69526494584417E-4</v>
      </c>
      <c r="O2" s="30">
        <v>3.2935247281157201E-7</v>
      </c>
      <c r="P2" s="30">
        <v>7.28687810793938E-7</v>
      </c>
      <c r="Q2" s="30" t="s">
        <v>618</v>
      </c>
      <c r="R2" s="30">
        <v>8.0689385569029596E-7</v>
      </c>
    </row>
    <row r="3" spans="1:18">
      <c r="A3" s="54">
        <v>1073</v>
      </c>
      <c r="B3" s="29" t="s">
        <v>619</v>
      </c>
      <c r="C3" s="31">
        <v>1390</v>
      </c>
      <c r="D3" s="29" t="s">
        <v>21</v>
      </c>
      <c r="E3" s="29" t="s">
        <v>73</v>
      </c>
      <c r="F3" s="29" t="s">
        <v>620</v>
      </c>
      <c r="G3" s="30" t="s">
        <v>618</v>
      </c>
      <c r="H3" s="30" t="s">
        <v>618</v>
      </c>
      <c r="I3" s="30" t="s">
        <v>618</v>
      </c>
      <c r="J3" s="30" t="s">
        <v>618</v>
      </c>
      <c r="K3" s="30" t="s">
        <v>618</v>
      </c>
      <c r="L3" s="30" t="s">
        <v>618</v>
      </c>
      <c r="M3" s="30" t="s">
        <v>618</v>
      </c>
      <c r="N3" s="30" t="s">
        <v>618</v>
      </c>
      <c r="O3" s="30" t="s">
        <v>618</v>
      </c>
      <c r="P3" s="30" t="s">
        <v>618</v>
      </c>
      <c r="Q3" s="30" t="s">
        <v>618</v>
      </c>
      <c r="R3" s="30" t="s">
        <v>618</v>
      </c>
    </row>
    <row r="4" spans="1:18">
      <c r="A4" s="54">
        <v>1385</v>
      </c>
      <c r="B4" s="29" t="s">
        <v>482</v>
      </c>
      <c r="C4" s="31">
        <v>993</v>
      </c>
      <c r="D4" s="29" t="s">
        <v>148</v>
      </c>
      <c r="E4" s="29" t="s">
        <v>72</v>
      </c>
      <c r="F4" s="29" t="s">
        <v>621</v>
      </c>
      <c r="G4" s="30">
        <v>5.2634570453405102E-6</v>
      </c>
      <c r="H4" s="30">
        <v>9.0941661861636095E-7</v>
      </c>
      <c r="I4" s="30">
        <v>3.0141079919736401E-7</v>
      </c>
      <c r="J4" s="30" t="s">
        <v>618</v>
      </c>
      <c r="K4" s="30">
        <v>1.0597160545870999E-5</v>
      </c>
      <c r="L4" s="30">
        <v>7.8218499182657295E-7</v>
      </c>
      <c r="M4" s="30">
        <v>0.143989016024727</v>
      </c>
      <c r="N4" s="30">
        <v>4.5267766006176699E-3</v>
      </c>
      <c r="O4" s="30">
        <v>7.9858090548354208E-6</v>
      </c>
      <c r="P4" s="30">
        <v>5.9214305934346999E-6</v>
      </c>
      <c r="Q4" s="30" t="s">
        <v>618</v>
      </c>
      <c r="R4" s="30">
        <v>1.1076176965725701E-5</v>
      </c>
    </row>
    <row r="5" spans="1:18">
      <c r="A5" s="54">
        <v>47</v>
      </c>
      <c r="B5" s="29" t="s">
        <v>476</v>
      </c>
      <c r="C5" s="31">
        <v>806</v>
      </c>
      <c r="D5" s="29" t="s">
        <v>73</v>
      </c>
      <c r="E5" s="29" t="s">
        <v>73</v>
      </c>
      <c r="F5" s="29" t="s">
        <v>622</v>
      </c>
      <c r="G5" s="30">
        <v>5.8675888767615896E-7</v>
      </c>
      <c r="H5" s="30">
        <v>1.01945744128258E-7</v>
      </c>
      <c r="I5" s="30">
        <v>2.9009854927762502E-7</v>
      </c>
      <c r="J5" s="30" t="s">
        <v>618</v>
      </c>
      <c r="K5" s="30">
        <v>1.61978659361814E-4</v>
      </c>
      <c r="L5" s="30" t="s">
        <v>618</v>
      </c>
      <c r="M5" s="30" t="s">
        <v>618</v>
      </c>
      <c r="N5" s="30" t="s">
        <v>618</v>
      </c>
      <c r="O5" s="30">
        <v>2.1407490275543599E-6</v>
      </c>
      <c r="P5" s="30">
        <v>2.8435166269512699E-5</v>
      </c>
      <c r="Q5" s="30" t="s">
        <v>618</v>
      </c>
      <c r="R5" s="30">
        <v>1.47654519431321E-4</v>
      </c>
    </row>
    <row r="6" spans="1:18">
      <c r="A6" s="54">
        <v>47</v>
      </c>
      <c r="B6" s="29" t="s">
        <v>476</v>
      </c>
      <c r="C6" s="31">
        <v>1078</v>
      </c>
      <c r="D6" s="29" t="s">
        <v>72</v>
      </c>
      <c r="E6" s="29" t="s">
        <v>72</v>
      </c>
      <c r="F6" s="29" t="s">
        <v>623</v>
      </c>
      <c r="G6" s="30">
        <v>1.75136704435752E-7</v>
      </c>
      <c r="H6" s="30">
        <v>5.6533770745096398E-8</v>
      </c>
      <c r="I6" s="30">
        <v>7.07378887615229E-7</v>
      </c>
      <c r="J6" s="30" t="s">
        <v>618</v>
      </c>
      <c r="K6" s="30">
        <v>1.61179041042609E-5</v>
      </c>
      <c r="L6" s="30">
        <v>8.7811413801077703E-5</v>
      </c>
      <c r="M6" s="30">
        <v>1.36411592477382E-2</v>
      </c>
      <c r="N6" s="30">
        <v>5.8475415303741902E-3</v>
      </c>
      <c r="O6" s="30">
        <v>2.4785016287040801E-6</v>
      </c>
      <c r="P6" s="30">
        <v>4.8411666802307798E-6</v>
      </c>
      <c r="Q6" s="30" t="s">
        <v>618</v>
      </c>
      <c r="R6" s="30">
        <v>2.0058258089559601E-5</v>
      </c>
    </row>
    <row r="7" spans="1:18">
      <c r="A7" s="54">
        <v>50</v>
      </c>
      <c r="B7" s="29" t="s">
        <v>624</v>
      </c>
      <c r="C7" s="31">
        <v>803</v>
      </c>
      <c r="D7" s="29" t="s">
        <v>71</v>
      </c>
      <c r="E7" s="29" t="s">
        <v>71</v>
      </c>
      <c r="F7" s="29" t="s">
        <v>625</v>
      </c>
      <c r="G7" s="30" t="s">
        <v>618</v>
      </c>
      <c r="H7" s="30" t="s">
        <v>618</v>
      </c>
      <c r="I7" s="30" t="s">
        <v>618</v>
      </c>
      <c r="J7" s="30" t="s">
        <v>618</v>
      </c>
      <c r="K7" s="32" t="s">
        <v>618</v>
      </c>
      <c r="L7" s="30" t="s">
        <v>618</v>
      </c>
      <c r="M7" s="30" t="s">
        <v>618</v>
      </c>
      <c r="N7" s="30" t="s">
        <v>618</v>
      </c>
      <c r="O7" s="30" t="s">
        <v>618</v>
      </c>
      <c r="P7" s="30" t="s">
        <v>618</v>
      </c>
      <c r="Q7" s="30" t="s">
        <v>618</v>
      </c>
      <c r="R7" s="30" t="s">
        <v>618</v>
      </c>
    </row>
    <row r="8" spans="1:18">
      <c r="A8" s="54">
        <v>60</v>
      </c>
      <c r="B8" s="29" t="s">
        <v>439</v>
      </c>
      <c r="C8" s="31">
        <v>3197</v>
      </c>
      <c r="D8" s="29" t="s">
        <v>70</v>
      </c>
      <c r="E8" s="29" t="s">
        <v>70</v>
      </c>
      <c r="F8" s="29" t="s">
        <v>626</v>
      </c>
      <c r="G8" s="30">
        <v>3.7029400035585402E-7</v>
      </c>
      <c r="H8" s="30">
        <v>3.0985242604382797E-8</v>
      </c>
      <c r="I8" s="30">
        <v>8.5440577158379602E-8</v>
      </c>
      <c r="J8" s="30" t="s">
        <v>618</v>
      </c>
      <c r="K8" s="30">
        <v>1.6828106706669101E-6</v>
      </c>
      <c r="L8" s="30">
        <v>1.3602687264150201E-6</v>
      </c>
      <c r="M8" s="30">
        <v>1.6240301668409501E-4</v>
      </c>
      <c r="N8" s="30">
        <v>2.6260639602565999E-4</v>
      </c>
      <c r="O8" s="30">
        <v>7.7806250610520399E-7</v>
      </c>
      <c r="P8" s="30">
        <v>1.48287314028852E-6</v>
      </c>
      <c r="Q8" s="30" t="s">
        <v>618</v>
      </c>
      <c r="R8" s="30">
        <v>8.92897639561226E-7</v>
      </c>
    </row>
    <row r="9" spans="1:18">
      <c r="A9" s="54">
        <v>628</v>
      </c>
      <c r="B9" s="29" t="s">
        <v>526</v>
      </c>
      <c r="C9" s="31">
        <v>975</v>
      </c>
      <c r="D9" s="29" t="s">
        <v>103</v>
      </c>
      <c r="E9" s="29" t="s">
        <v>70</v>
      </c>
      <c r="F9" s="29" t="s">
        <v>627</v>
      </c>
      <c r="G9" s="30">
        <v>1.03973079926602E-5</v>
      </c>
      <c r="H9" s="30">
        <v>1.16996019760666E-6</v>
      </c>
      <c r="I9" s="30">
        <v>4.0624548375743401E-7</v>
      </c>
      <c r="J9" s="30" t="s">
        <v>618</v>
      </c>
      <c r="K9" s="30">
        <v>2.3622074339349101E-5</v>
      </c>
      <c r="L9" s="30">
        <v>1.61009424327113E-6</v>
      </c>
      <c r="M9" s="30">
        <v>7.4352427286473899E-2</v>
      </c>
      <c r="N9" s="30">
        <v>7.4710145959025302E-3</v>
      </c>
      <c r="O9" s="30">
        <v>9.6333375001473404E-6</v>
      </c>
      <c r="P9" s="30">
        <v>1.2042185703426601E-5</v>
      </c>
      <c r="Q9" s="30" t="s">
        <v>618</v>
      </c>
      <c r="R9" s="30">
        <v>7.6263338271769995E-5</v>
      </c>
    </row>
    <row r="10" spans="1:18">
      <c r="A10" s="53">
        <v>642</v>
      </c>
      <c r="B10" s="28" t="s">
        <v>434</v>
      </c>
      <c r="C10" s="27">
        <v>2179</v>
      </c>
      <c r="D10" s="28" t="s">
        <v>18</v>
      </c>
      <c r="E10" s="28" t="s">
        <v>70</v>
      </c>
      <c r="F10" s="29" t="s">
        <v>628</v>
      </c>
      <c r="G10" s="33">
        <v>4.06838120463149E-6</v>
      </c>
      <c r="H10" s="33">
        <v>4.4108695151601299E-7</v>
      </c>
      <c r="I10" s="33">
        <v>4.3962438365781302E-7</v>
      </c>
      <c r="J10" s="33" t="s">
        <v>618</v>
      </c>
      <c r="K10" s="33">
        <v>2.57182511046094E-6</v>
      </c>
      <c r="L10" s="33" t="s">
        <v>618</v>
      </c>
      <c r="M10" s="33">
        <v>0.108346013509816</v>
      </c>
      <c r="N10" s="33">
        <v>5.9504385298265704E-3</v>
      </c>
      <c r="O10" s="33">
        <v>1.53562322185087E-6</v>
      </c>
      <c r="P10" s="33">
        <v>3.4946064148462801E-6</v>
      </c>
      <c r="Q10" s="33" t="s">
        <v>618</v>
      </c>
      <c r="R10" s="33">
        <v>3.03061732534192E-6</v>
      </c>
    </row>
    <row r="11" spans="1:18">
      <c r="A11" s="54">
        <v>642</v>
      </c>
      <c r="B11" s="29" t="s">
        <v>434</v>
      </c>
      <c r="C11" s="31">
        <v>2179</v>
      </c>
      <c r="D11" s="29" t="s">
        <v>19</v>
      </c>
      <c r="E11" s="29" t="s">
        <v>71</v>
      </c>
      <c r="F11" s="29" t="s">
        <v>629</v>
      </c>
      <c r="G11" s="30">
        <v>4.06838120463149E-6</v>
      </c>
      <c r="H11" s="30">
        <v>4.4108695151601299E-7</v>
      </c>
      <c r="I11" s="30">
        <v>4.3962438365781302E-7</v>
      </c>
      <c r="J11" s="30" t="s">
        <v>618</v>
      </c>
      <c r="K11" s="30">
        <v>2.57182511046094E-6</v>
      </c>
      <c r="L11" s="30" t="s">
        <v>618</v>
      </c>
      <c r="M11" s="30">
        <v>0.108346013509816</v>
      </c>
      <c r="N11" s="30">
        <v>5.9504385298265704E-3</v>
      </c>
      <c r="O11" s="30">
        <v>1.53562322185087E-6</v>
      </c>
      <c r="P11" s="30">
        <v>3.4946064148462801E-6</v>
      </c>
      <c r="Q11" s="30" t="s">
        <v>618</v>
      </c>
      <c r="R11" s="30">
        <v>3.03061732534192E-6</v>
      </c>
    </row>
    <row r="12" spans="1:18">
      <c r="A12" s="53">
        <v>988</v>
      </c>
      <c r="B12" s="28" t="s">
        <v>452</v>
      </c>
      <c r="C12" s="27">
        <v>12861</v>
      </c>
      <c r="D12" s="28" t="s">
        <v>124</v>
      </c>
      <c r="E12" s="28" t="s">
        <v>73</v>
      </c>
      <c r="F12" s="29" t="s">
        <v>630</v>
      </c>
      <c r="G12" s="33">
        <v>1.6384473397494901E-6</v>
      </c>
      <c r="H12" s="33">
        <v>2.4122579679044701E-7</v>
      </c>
      <c r="I12" s="33">
        <v>2.39900606842383E-7</v>
      </c>
      <c r="J12" s="33" t="s">
        <v>618</v>
      </c>
      <c r="K12" s="33">
        <v>3.1370263599052298E-6</v>
      </c>
      <c r="L12" s="33" t="s">
        <v>618</v>
      </c>
      <c r="M12" s="33">
        <v>1.78647523616417E-2</v>
      </c>
      <c r="N12" s="33">
        <v>3.8115520658894299E-3</v>
      </c>
      <c r="O12" s="33">
        <v>1.4722685497632E-6</v>
      </c>
      <c r="P12" s="33">
        <v>2.3583057593137399E-6</v>
      </c>
      <c r="Q12" s="33" t="s">
        <v>618</v>
      </c>
      <c r="R12" s="33">
        <v>4.4253143466044799E-6</v>
      </c>
    </row>
    <row r="13" spans="1:18">
      <c r="A13" s="53">
        <v>991</v>
      </c>
      <c r="B13" s="28" t="s">
        <v>466</v>
      </c>
      <c r="C13" s="27">
        <v>1178</v>
      </c>
      <c r="D13" s="28" t="s">
        <v>77</v>
      </c>
      <c r="E13" s="28" t="s">
        <v>77</v>
      </c>
      <c r="F13" s="29" t="s">
        <v>631</v>
      </c>
      <c r="G13" s="33">
        <v>7.9463410668923392E-6</v>
      </c>
      <c r="H13" s="33">
        <v>2.16317461399213E-7</v>
      </c>
      <c r="I13" s="33">
        <v>1.07677847344763E-7</v>
      </c>
      <c r="J13" s="33" t="s">
        <v>618</v>
      </c>
      <c r="K13" s="33">
        <v>2.1340868388525699E-6</v>
      </c>
      <c r="L13" s="33" t="s">
        <v>618</v>
      </c>
      <c r="M13" s="33" t="s">
        <v>618</v>
      </c>
      <c r="N13" s="33" t="s">
        <v>618</v>
      </c>
      <c r="O13" s="33">
        <v>7.2803140045094496E-6</v>
      </c>
      <c r="P13" s="33">
        <v>1.1775923340334299E-6</v>
      </c>
      <c r="Q13" s="33" t="s">
        <v>618</v>
      </c>
      <c r="R13" s="33">
        <v>3.1102766133709402E-6</v>
      </c>
    </row>
    <row r="14" spans="1:18">
      <c r="A14" s="53">
        <v>1010</v>
      </c>
      <c r="B14" s="28" t="s">
        <v>523</v>
      </c>
      <c r="C14" s="27">
        <v>1636</v>
      </c>
      <c r="D14" s="28" t="s">
        <v>77</v>
      </c>
      <c r="E14" s="28" t="s">
        <v>77</v>
      </c>
      <c r="F14" s="29" t="s">
        <v>632</v>
      </c>
      <c r="G14" s="33">
        <v>3.21301921925875E-5</v>
      </c>
      <c r="H14" s="33">
        <v>1.2514542051330001E-6</v>
      </c>
      <c r="I14" s="33">
        <v>1.86781406568833E-7</v>
      </c>
      <c r="J14" s="33" t="s">
        <v>618</v>
      </c>
      <c r="K14" s="33">
        <v>1.0965960821809501E-5</v>
      </c>
      <c r="L14" s="33" t="s">
        <v>618</v>
      </c>
      <c r="M14" s="33">
        <v>1.26752529679899E-2</v>
      </c>
      <c r="N14" s="33">
        <v>4.6267308972868801E-3</v>
      </c>
      <c r="O14" s="33">
        <v>9.3567572274526805E-6</v>
      </c>
      <c r="P14" s="33">
        <v>3.0780205423131698E-5</v>
      </c>
      <c r="Q14" s="33" t="s">
        <v>618</v>
      </c>
      <c r="R14" s="33">
        <v>1.18712676494944E-5</v>
      </c>
    </row>
    <row r="15" spans="1:18">
      <c r="A15" s="54">
        <v>1010</v>
      </c>
      <c r="B15" s="29" t="s">
        <v>523</v>
      </c>
      <c r="C15" s="31">
        <v>1636</v>
      </c>
      <c r="D15" s="29" t="s">
        <v>73</v>
      </c>
      <c r="E15" s="29" t="s">
        <v>73</v>
      </c>
      <c r="F15" s="29" t="s">
        <v>633</v>
      </c>
      <c r="G15" s="30">
        <v>3.21301921925875E-5</v>
      </c>
      <c r="H15" s="30">
        <v>1.2514542051330001E-6</v>
      </c>
      <c r="I15" s="30">
        <v>1.86781406568833E-7</v>
      </c>
      <c r="J15" s="30" t="s">
        <v>618</v>
      </c>
      <c r="K15" s="30">
        <v>1.0965960821809501E-5</v>
      </c>
      <c r="L15" s="30" t="s">
        <v>618</v>
      </c>
      <c r="M15" s="30">
        <v>1.26752529679899E-2</v>
      </c>
      <c r="N15" s="30">
        <v>4.6267308972868801E-3</v>
      </c>
      <c r="O15" s="30">
        <v>9.3567572274526805E-6</v>
      </c>
      <c r="P15" s="30">
        <v>3.0780205423131698E-5</v>
      </c>
      <c r="Q15" s="30" t="s">
        <v>618</v>
      </c>
      <c r="R15" s="30">
        <v>1.18712676494944E-5</v>
      </c>
    </row>
    <row r="16" spans="1:18">
      <c r="A16" s="54">
        <v>1167</v>
      </c>
      <c r="B16" s="29" t="s">
        <v>531</v>
      </c>
      <c r="C16" s="31">
        <v>2070</v>
      </c>
      <c r="D16" s="29" t="s">
        <v>81</v>
      </c>
      <c r="E16" s="29" t="s">
        <v>81</v>
      </c>
      <c r="F16" s="29" t="s">
        <v>634</v>
      </c>
      <c r="G16" s="30">
        <v>8.2601780757597004E-7</v>
      </c>
      <c r="H16" s="30">
        <v>2.0184705244738401E-8</v>
      </c>
      <c r="I16" s="30">
        <v>9.1245170245865595E-8</v>
      </c>
      <c r="J16" s="30" t="s">
        <v>618</v>
      </c>
      <c r="K16" s="30">
        <v>1.03268665965805E-6</v>
      </c>
      <c r="L16" s="30" t="s">
        <v>618</v>
      </c>
      <c r="M16" s="30" t="s">
        <v>618</v>
      </c>
      <c r="N16" s="30" t="s">
        <v>618</v>
      </c>
      <c r="O16" s="30">
        <v>9.6745845370690893E-7</v>
      </c>
      <c r="P16" s="30">
        <v>2.0135994443721101E-5</v>
      </c>
      <c r="Q16" s="30">
        <v>3.6005887799150001E-6</v>
      </c>
      <c r="R16" s="30">
        <v>1.24920779522101E-6</v>
      </c>
    </row>
    <row r="17" spans="1:18">
      <c r="A17" s="54">
        <v>1241</v>
      </c>
      <c r="B17" s="29" t="s">
        <v>443</v>
      </c>
      <c r="C17" s="31">
        <v>1372</v>
      </c>
      <c r="D17" s="29" t="s">
        <v>71</v>
      </c>
      <c r="E17" s="29" t="s">
        <v>71</v>
      </c>
      <c r="F17" s="29" t="s">
        <v>635</v>
      </c>
      <c r="G17" s="30">
        <v>7.8784828200687803E-7</v>
      </c>
      <c r="H17" s="30">
        <v>6.13324404243721E-8</v>
      </c>
      <c r="I17" s="30">
        <v>1.6522534803957001E-7</v>
      </c>
      <c r="J17" s="30" t="s">
        <v>618</v>
      </c>
      <c r="K17" s="30">
        <v>2.6886349826088401E-6</v>
      </c>
      <c r="L17" s="30" t="s">
        <v>618</v>
      </c>
      <c r="M17" s="30">
        <v>7.3104455206542498E-4</v>
      </c>
      <c r="N17" s="30">
        <v>7.9746724134112097E-4</v>
      </c>
      <c r="O17" s="30">
        <v>3.77161088208175E-6</v>
      </c>
      <c r="P17" s="30">
        <v>2.6077785040826901E-6</v>
      </c>
      <c r="Q17" s="30" t="s">
        <v>618</v>
      </c>
      <c r="R17" s="30">
        <v>2.7391097090929201E-6</v>
      </c>
    </row>
    <row r="18" spans="1:18">
      <c r="A18" s="54">
        <v>1250</v>
      </c>
      <c r="B18" s="29" t="s">
        <v>449</v>
      </c>
      <c r="C18" s="31">
        <v>1854</v>
      </c>
      <c r="D18" s="29" t="s">
        <v>72</v>
      </c>
      <c r="E18" s="29" t="s">
        <v>72</v>
      </c>
      <c r="F18" s="29" t="s">
        <v>636</v>
      </c>
      <c r="G18" s="30">
        <v>2.57232559649673E-7</v>
      </c>
      <c r="H18" s="30">
        <v>1.6861508264976501E-9</v>
      </c>
      <c r="I18" s="30">
        <v>8.7236757216949405E-8</v>
      </c>
      <c r="J18" s="30" t="s">
        <v>618</v>
      </c>
      <c r="K18" s="30">
        <v>1.5428479712030699E-6</v>
      </c>
      <c r="L18" s="30" t="s">
        <v>618</v>
      </c>
      <c r="M18" s="30" t="s">
        <v>618</v>
      </c>
      <c r="N18" s="30" t="s">
        <v>618</v>
      </c>
      <c r="O18" s="30">
        <v>4.59870533835818E-6</v>
      </c>
      <c r="P18" s="30">
        <v>8.8594253009707693E-6</v>
      </c>
      <c r="Q18" s="30" t="s">
        <v>618</v>
      </c>
      <c r="R18" s="30">
        <v>2.5541337591615902E-6</v>
      </c>
    </row>
    <row r="19" spans="1:18">
      <c r="A19" s="53">
        <v>1252</v>
      </c>
      <c r="B19" s="28" t="s">
        <v>637</v>
      </c>
      <c r="C19" s="27">
        <v>1849</v>
      </c>
      <c r="D19" s="28" t="s">
        <v>83</v>
      </c>
      <c r="E19" s="28" t="s">
        <v>83</v>
      </c>
      <c r="F19" s="29" t="s">
        <v>638</v>
      </c>
      <c r="G19" s="33" t="s">
        <v>618</v>
      </c>
      <c r="H19" s="33" t="s">
        <v>618</v>
      </c>
      <c r="I19" s="33" t="s">
        <v>618</v>
      </c>
      <c r="J19" s="33" t="s">
        <v>618</v>
      </c>
      <c r="K19" s="33" t="s">
        <v>618</v>
      </c>
      <c r="L19" s="33" t="s">
        <v>618</v>
      </c>
      <c r="M19" s="33" t="s">
        <v>618</v>
      </c>
      <c r="N19" s="33" t="s">
        <v>618</v>
      </c>
      <c r="O19" s="33" t="s">
        <v>618</v>
      </c>
      <c r="P19" s="33" t="s">
        <v>618</v>
      </c>
      <c r="Q19" s="33" t="s">
        <v>618</v>
      </c>
      <c r="R19" s="33" t="s">
        <v>618</v>
      </c>
    </row>
    <row r="20" spans="1:18">
      <c r="A20" s="54">
        <v>1295</v>
      </c>
      <c r="B20" s="29" t="s">
        <v>500</v>
      </c>
      <c r="C20" s="31">
        <v>1989</v>
      </c>
      <c r="D20" s="29" t="s">
        <v>19</v>
      </c>
      <c r="E20" s="29" t="s">
        <v>71</v>
      </c>
      <c r="F20" s="29" t="s">
        <v>639</v>
      </c>
      <c r="G20" s="30">
        <v>1.9030937957852801E-6</v>
      </c>
      <c r="H20" s="30">
        <v>2.6792041326760502E-7</v>
      </c>
      <c r="I20" s="30">
        <v>2.8277746678562E-7</v>
      </c>
      <c r="J20" s="30" t="s">
        <v>618</v>
      </c>
      <c r="K20" s="30">
        <v>4.0010167351184903E-6</v>
      </c>
      <c r="L20" s="30" t="s">
        <v>618</v>
      </c>
      <c r="M20" s="30" t="s">
        <v>618</v>
      </c>
      <c r="N20" s="30" t="s">
        <v>618</v>
      </c>
      <c r="O20" s="30">
        <v>3.9253782581095199E-6</v>
      </c>
      <c r="P20" s="30">
        <v>1.1728464953530801E-5</v>
      </c>
      <c r="Q20" s="30" t="s">
        <v>618</v>
      </c>
      <c r="R20" s="30">
        <v>5.6280670682136098E-6</v>
      </c>
    </row>
    <row r="21" spans="1:18">
      <c r="A21" s="54">
        <v>1710</v>
      </c>
      <c r="B21" s="29" t="s">
        <v>471</v>
      </c>
      <c r="C21" s="31">
        <v>1642</v>
      </c>
      <c r="D21" s="29" t="s">
        <v>149</v>
      </c>
      <c r="E21" s="29" t="s">
        <v>18</v>
      </c>
      <c r="F21" s="29" t="s">
        <v>640</v>
      </c>
      <c r="G21" s="30">
        <v>1.5043440529953099E-6</v>
      </c>
      <c r="H21" s="30">
        <v>2.2300006165009401E-7</v>
      </c>
      <c r="I21" s="30">
        <v>2.6285806099838499E-7</v>
      </c>
      <c r="J21" s="30" t="s">
        <v>618</v>
      </c>
      <c r="K21" s="30">
        <v>1.80625125419421E-6</v>
      </c>
      <c r="L21" s="30" t="s">
        <v>618</v>
      </c>
      <c r="M21" s="30" t="s">
        <v>618</v>
      </c>
      <c r="N21" s="30" t="s">
        <v>618</v>
      </c>
      <c r="O21" s="30">
        <v>1.80672716359404E-6</v>
      </c>
      <c r="P21" s="30">
        <v>6.5376868475501203E-6</v>
      </c>
      <c r="Q21" s="30">
        <v>6.8796225004041298E-7</v>
      </c>
      <c r="R21" s="30">
        <v>2.7877666956102701E-6</v>
      </c>
    </row>
    <row r="22" spans="1:18">
      <c r="A22" s="53">
        <v>1943</v>
      </c>
      <c r="B22" s="28" t="s">
        <v>521</v>
      </c>
      <c r="C22" s="27">
        <v>1141</v>
      </c>
      <c r="D22" s="28" t="s">
        <v>71</v>
      </c>
      <c r="E22" s="28" t="s">
        <v>85</v>
      </c>
      <c r="F22" s="29" t="s">
        <v>641</v>
      </c>
      <c r="G22" s="33">
        <v>5.2937517300240998E-6</v>
      </c>
      <c r="H22" s="33">
        <v>2.4386267324901601E-7</v>
      </c>
      <c r="I22" s="33">
        <v>3.9328491282821501E-7</v>
      </c>
      <c r="J22" s="33" t="s">
        <v>618</v>
      </c>
      <c r="K22" s="33">
        <v>4.4600069824499301E-6</v>
      </c>
      <c r="L22" s="33">
        <v>1.397430953621E-5</v>
      </c>
      <c r="M22" s="33">
        <v>6.9514693911363495E-4</v>
      </c>
      <c r="N22" s="33">
        <v>3.6715275881547002E-4</v>
      </c>
      <c r="O22" s="33">
        <v>4.12594333692639E-6</v>
      </c>
      <c r="P22" s="33">
        <v>2.6353713749106401E-5</v>
      </c>
      <c r="Q22" s="33">
        <v>5.9106752847536998E-6</v>
      </c>
      <c r="R22" s="33">
        <v>3.1705430465090601E-6</v>
      </c>
    </row>
    <row r="23" spans="1:18">
      <c r="A23" s="53">
        <v>2098</v>
      </c>
      <c r="B23" s="28" t="s">
        <v>524</v>
      </c>
      <c r="C23" s="27">
        <v>892</v>
      </c>
      <c r="D23" s="28" t="s">
        <v>77</v>
      </c>
      <c r="E23" s="28" t="s">
        <v>77</v>
      </c>
      <c r="F23" s="29" t="s">
        <v>642</v>
      </c>
      <c r="G23" s="33">
        <v>6.78571957312671E-6</v>
      </c>
      <c r="H23" s="33">
        <v>4.9603078946134103E-7</v>
      </c>
      <c r="I23" s="33">
        <v>4.71796214405828E-7</v>
      </c>
      <c r="J23" s="33" t="s">
        <v>618</v>
      </c>
      <c r="K23" s="33">
        <v>1.12802082862319E-5</v>
      </c>
      <c r="L23" s="33" t="s">
        <v>618</v>
      </c>
      <c r="M23" s="33" t="s">
        <v>618</v>
      </c>
      <c r="N23" s="33" t="s">
        <v>618</v>
      </c>
      <c r="O23" s="33">
        <v>2.17523420878975E-5</v>
      </c>
      <c r="P23" s="33">
        <v>7.7393119799739406E-6</v>
      </c>
      <c r="Q23" s="33" t="s">
        <v>618</v>
      </c>
      <c r="R23" s="33">
        <v>1.4684607247415401E-5</v>
      </c>
    </row>
    <row r="24" spans="1:18">
      <c r="A24" s="53">
        <v>2161</v>
      </c>
      <c r="B24" s="28" t="s">
        <v>490</v>
      </c>
      <c r="C24" s="27">
        <v>2135</v>
      </c>
      <c r="D24" s="28" t="s">
        <v>152</v>
      </c>
      <c r="E24" s="28" t="s">
        <v>73</v>
      </c>
      <c r="F24" s="29" t="s">
        <v>643</v>
      </c>
      <c r="G24" s="33">
        <v>2.0710278131594101E-6</v>
      </c>
      <c r="H24" s="33">
        <v>2.6468804093174202E-7</v>
      </c>
      <c r="I24" s="33">
        <v>6.00027711987078E-7</v>
      </c>
      <c r="J24" s="33" t="s">
        <v>618</v>
      </c>
      <c r="K24" s="33">
        <v>1.5561184735749401E-4</v>
      </c>
      <c r="L24" s="33" t="s">
        <v>618</v>
      </c>
      <c r="M24" s="33" t="s">
        <v>618</v>
      </c>
      <c r="N24" s="33" t="s">
        <v>618</v>
      </c>
      <c r="O24" s="33">
        <v>2.8104613840999001E-3</v>
      </c>
      <c r="P24" s="33">
        <v>3.82493823854984E-5</v>
      </c>
      <c r="Q24" s="33">
        <v>2.7242533571051901E-6</v>
      </c>
      <c r="R24" s="33">
        <v>2.0413592438200501E-4</v>
      </c>
    </row>
    <row r="25" spans="1:18">
      <c r="A25" s="53">
        <v>2480</v>
      </c>
      <c r="B25" s="28" t="s">
        <v>559</v>
      </c>
      <c r="C25" s="27">
        <v>1753</v>
      </c>
      <c r="D25" s="28" t="s">
        <v>72</v>
      </c>
      <c r="E25" s="28" t="s">
        <v>72</v>
      </c>
      <c r="F25" s="29" t="s">
        <v>644</v>
      </c>
      <c r="G25" s="33" t="s">
        <v>618</v>
      </c>
      <c r="H25" s="33" t="s">
        <v>618</v>
      </c>
      <c r="I25" s="33" t="s">
        <v>618</v>
      </c>
      <c r="J25" s="33" t="s">
        <v>618</v>
      </c>
      <c r="K25" s="33" t="s">
        <v>618</v>
      </c>
      <c r="L25" s="33">
        <v>3.6589395282396203E-5</v>
      </c>
      <c r="M25" s="33" t="s">
        <v>618</v>
      </c>
      <c r="N25" s="33" t="s">
        <v>618</v>
      </c>
      <c r="O25" s="33" t="s">
        <v>618</v>
      </c>
      <c r="P25" s="33" t="s">
        <v>618</v>
      </c>
      <c r="Q25" s="33" t="s">
        <v>618</v>
      </c>
      <c r="R25" s="33" t="s">
        <v>618</v>
      </c>
    </row>
    <row r="26" spans="1:18">
      <c r="A26" s="53">
        <v>2480</v>
      </c>
      <c r="B26" s="28" t="s">
        <v>559</v>
      </c>
      <c r="C26" s="27">
        <v>17531</v>
      </c>
      <c r="D26" s="28" t="s">
        <v>73</v>
      </c>
      <c r="E26" s="28" t="s">
        <v>73</v>
      </c>
      <c r="F26" s="29" t="s">
        <v>645</v>
      </c>
      <c r="G26" s="33" t="s">
        <v>618</v>
      </c>
      <c r="H26" s="33" t="s">
        <v>618</v>
      </c>
      <c r="I26" s="33" t="s">
        <v>618</v>
      </c>
      <c r="J26" s="33" t="s">
        <v>618</v>
      </c>
      <c r="K26" s="33" t="s">
        <v>618</v>
      </c>
      <c r="L26" s="33">
        <v>4.4784649271104901E-5</v>
      </c>
      <c r="M26" s="33" t="s">
        <v>618</v>
      </c>
      <c r="N26" s="33" t="s">
        <v>618</v>
      </c>
      <c r="O26" s="33" t="s">
        <v>618</v>
      </c>
      <c r="P26" s="33" t="s">
        <v>618</v>
      </c>
      <c r="Q26" s="33" t="s">
        <v>618</v>
      </c>
      <c r="R26" s="33" t="s">
        <v>618</v>
      </c>
    </row>
    <row r="27" spans="1:18">
      <c r="A27" s="53">
        <v>2830</v>
      </c>
      <c r="B27" s="28" t="s">
        <v>646</v>
      </c>
      <c r="C27" s="27">
        <v>905</v>
      </c>
      <c r="D27" s="28" t="s">
        <v>74</v>
      </c>
      <c r="E27" s="28" t="s">
        <v>74</v>
      </c>
      <c r="F27" s="29" t="s">
        <v>647</v>
      </c>
      <c r="G27" s="33" t="s">
        <v>618</v>
      </c>
      <c r="H27" s="33" t="s">
        <v>618</v>
      </c>
      <c r="I27" s="33" t="s">
        <v>618</v>
      </c>
      <c r="J27" s="33" t="s">
        <v>618</v>
      </c>
      <c r="K27" s="33" t="s">
        <v>618</v>
      </c>
      <c r="L27" s="33" t="s">
        <v>618</v>
      </c>
      <c r="M27" s="33" t="s">
        <v>618</v>
      </c>
      <c r="N27" s="33" t="s">
        <v>618</v>
      </c>
      <c r="O27" s="33" t="s">
        <v>618</v>
      </c>
      <c r="P27" s="33" t="s">
        <v>618</v>
      </c>
      <c r="Q27" s="33" t="s">
        <v>618</v>
      </c>
      <c r="R27" s="33" t="s">
        <v>618</v>
      </c>
    </row>
    <row r="28" spans="1:18">
      <c r="A28" s="53">
        <v>2830</v>
      </c>
      <c r="B28" s="28" t="s">
        <v>646</v>
      </c>
      <c r="C28" s="27">
        <v>906</v>
      </c>
      <c r="D28" s="28" t="s">
        <v>74</v>
      </c>
      <c r="E28" s="28" t="s">
        <v>74</v>
      </c>
      <c r="F28" s="29" t="s">
        <v>647</v>
      </c>
      <c r="G28" s="33" t="s">
        <v>618</v>
      </c>
      <c r="H28" s="33" t="s">
        <v>618</v>
      </c>
      <c r="I28" s="33" t="s">
        <v>618</v>
      </c>
      <c r="J28" s="33" t="s">
        <v>618</v>
      </c>
      <c r="K28" s="33" t="s">
        <v>618</v>
      </c>
      <c r="L28" s="33" t="s">
        <v>618</v>
      </c>
      <c r="M28" s="33" t="s">
        <v>618</v>
      </c>
      <c r="N28" s="33" t="s">
        <v>618</v>
      </c>
      <c r="O28" s="33" t="s">
        <v>618</v>
      </c>
      <c r="P28" s="33" t="s">
        <v>618</v>
      </c>
      <c r="Q28" s="33" t="s">
        <v>618</v>
      </c>
      <c r="R28" s="33" t="s">
        <v>618</v>
      </c>
    </row>
    <row r="29" spans="1:18">
      <c r="A29" s="53">
        <v>2837</v>
      </c>
      <c r="B29" s="28" t="s">
        <v>447</v>
      </c>
      <c r="C29" s="27">
        <v>1820</v>
      </c>
      <c r="D29" s="28" t="s">
        <v>18</v>
      </c>
      <c r="E29" s="28" t="s">
        <v>70</v>
      </c>
      <c r="F29" s="29" t="s">
        <v>648</v>
      </c>
      <c r="G29" s="33">
        <v>4.8802934098672197E-7</v>
      </c>
      <c r="H29" s="33">
        <v>1.98419363584902E-8</v>
      </c>
      <c r="I29" s="33">
        <v>5.0096579031006002E-8</v>
      </c>
      <c r="J29" s="33" t="s">
        <v>618</v>
      </c>
      <c r="K29" s="33">
        <v>5.8590726265268401E-6</v>
      </c>
      <c r="L29" s="33">
        <v>9.2852690257715408E-6</v>
      </c>
      <c r="M29" s="33">
        <v>5.60483050549394E-2</v>
      </c>
      <c r="N29" s="33">
        <v>4.2038651410533298E-3</v>
      </c>
      <c r="O29" s="33">
        <v>7.1798989359685702E-7</v>
      </c>
      <c r="P29" s="33">
        <v>4.4812469363185898E-6</v>
      </c>
      <c r="Q29" s="33" t="s">
        <v>618</v>
      </c>
      <c r="R29" s="33">
        <v>8.3723032885257097E-6</v>
      </c>
    </row>
    <row r="30" spans="1:18">
      <c r="A30" s="53">
        <v>2840</v>
      </c>
      <c r="B30" s="28" t="s">
        <v>22</v>
      </c>
      <c r="C30" s="27">
        <v>1286</v>
      </c>
      <c r="D30" s="28" t="s">
        <v>191</v>
      </c>
      <c r="E30" s="28" t="s">
        <v>72</v>
      </c>
      <c r="F30" s="29" t="s">
        <v>649</v>
      </c>
      <c r="G30" s="33">
        <v>1.44393785075253E-5</v>
      </c>
      <c r="H30" s="33">
        <v>1.99291118786612E-6</v>
      </c>
      <c r="I30" s="33">
        <v>8.18948910352991E-7</v>
      </c>
      <c r="J30" s="33" t="s">
        <v>618</v>
      </c>
      <c r="K30" s="33">
        <v>8.67629129885603E-4</v>
      </c>
      <c r="L30" s="33" t="s">
        <v>618</v>
      </c>
      <c r="M30" s="33">
        <v>3.5774037070178698E-2</v>
      </c>
      <c r="N30" s="33">
        <v>5.8129353098823602E-3</v>
      </c>
      <c r="O30" s="33">
        <v>8.9236214152106493E-6</v>
      </c>
      <c r="P30" s="33">
        <v>7.1218393026973903E-5</v>
      </c>
      <c r="Q30" s="33" t="s">
        <v>618</v>
      </c>
      <c r="R30" s="33">
        <v>5.5744474834641602E-4</v>
      </c>
    </row>
    <row r="31" spans="1:18">
      <c r="A31" s="53">
        <v>2963</v>
      </c>
      <c r="B31" s="28" t="s">
        <v>650</v>
      </c>
      <c r="C31" s="27">
        <v>10040003</v>
      </c>
      <c r="D31" s="28" t="s">
        <v>193</v>
      </c>
      <c r="E31" s="28" t="s">
        <v>192</v>
      </c>
      <c r="F31" s="29" t="s">
        <v>651</v>
      </c>
      <c r="G31" s="33" t="s">
        <v>618</v>
      </c>
      <c r="H31" s="33" t="s">
        <v>618</v>
      </c>
      <c r="I31" s="33" t="s">
        <v>618</v>
      </c>
      <c r="J31" s="33" t="s">
        <v>618</v>
      </c>
      <c r="K31" s="33" t="s">
        <v>618</v>
      </c>
      <c r="L31" s="33" t="s">
        <v>618</v>
      </c>
      <c r="M31" s="33" t="s">
        <v>618</v>
      </c>
      <c r="N31" s="33" t="s">
        <v>618</v>
      </c>
      <c r="O31" s="33" t="s">
        <v>618</v>
      </c>
      <c r="P31" s="33" t="s">
        <v>618</v>
      </c>
      <c r="Q31" s="33" t="s">
        <v>618</v>
      </c>
      <c r="R31" s="33" t="s">
        <v>618</v>
      </c>
    </row>
    <row r="32" spans="1:18">
      <c r="A32" s="53">
        <v>3251</v>
      </c>
      <c r="B32" s="28" t="s">
        <v>512</v>
      </c>
      <c r="C32" s="27">
        <v>1754</v>
      </c>
      <c r="D32" s="28" t="s">
        <v>203</v>
      </c>
      <c r="E32" s="28" t="s">
        <v>70</v>
      </c>
      <c r="F32" s="29" t="s">
        <v>652</v>
      </c>
      <c r="G32" s="33">
        <v>7.5591079574340198E-6</v>
      </c>
      <c r="H32" s="33">
        <v>6.21412881846812E-7</v>
      </c>
      <c r="I32" s="33">
        <v>2.7092869171812202E-7</v>
      </c>
      <c r="J32" s="33" t="s">
        <v>618</v>
      </c>
      <c r="K32" s="33">
        <v>6.5325751510311201E-6</v>
      </c>
      <c r="L32" s="33" t="s">
        <v>618</v>
      </c>
      <c r="M32" s="33" t="s">
        <v>618</v>
      </c>
      <c r="N32" s="33" t="s">
        <v>618</v>
      </c>
      <c r="O32" s="33">
        <v>4.3432084446855697E-6</v>
      </c>
      <c r="P32" s="33">
        <v>4.8885646066991001E-6</v>
      </c>
      <c r="Q32" s="33" t="s">
        <v>618</v>
      </c>
      <c r="R32" s="33">
        <v>9.7204769161121794E-6</v>
      </c>
    </row>
    <row r="33" spans="1:18">
      <c r="A33" s="53">
        <v>3403</v>
      </c>
      <c r="B33" s="28" t="s">
        <v>509</v>
      </c>
      <c r="C33" s="27">
        <v>2184</v>
      </c>
      <c r="D33" s="28" t="s">
        <v>71</v>
      </c>
      <c r="E33" s="28" t="s">
        <v>71</v>
      </c>
      <c r="F33" s="29" t="s">
        <v>653</v>
      </c>
      <c r="G33" s="33">
        <v>3.9687059493413998E-7</v>
      </c>
      <c r="H33" s="33">
        <v>1.0575836099977E-7</v>
      </c>
      <c r="I33" s="33">
        <v>7.4532640857909298E-7</v>
      </c>
      <c r="J33" s="33" t="s">
        <v>618</v>
      </c>
      <c r="K33" s="33">
        <v>3.9744988494419699E-4</v>
      </c>
      <c r="L33" s="33">
        <v>1.90460835612495E-6</v>
      </c>
      <c r="M33" s="33">
        <v>1.55821374664065E-3</v>
      </c>
      <c r="N33" s="33">
        <v>9.0896453149256898E-4</v>
      </c>
      <c r="O33" s="33">
        <v>5.9489078062370702E-7</v>
      </c>
      <c r="P33" s="33">
        <v>1.0671095421253899E-5</v>
      </c>
      <c r="Q33" s="33" t="s">
        <v>618</v>
      </c>
      <c r="R33" s="33">
        <v>1.4981288698257699E-4</v>
      </c>
    </row>
    <row r="34" spans="1:18">
      <c r="A34" s="53">
        <v>3942</v>
      </c>
      <c r="B34" s="28" t="s">
        <v>467</v>
      </c>
      <c r="C34" s="27">
        <v>1111</v>
      </c>
      <c r="D34" s="28" t="s">
        <v>165</v>
      </c>
      <c r="E34" s="28" t="s">
        <v>70</v>
      </c>
      <c r="F34" s="29" t="s">
        <v>654</v>
      </c>
      <c r="G34" s="33">
        <v>3.3402923350456502E-5</v>
      </c>
      <c r="H34" s="33">
        <v>2.2179851343212701E-6</v>
      </c>
      <c r="I34" s="33">
        <v>1.45111519725989E-6</v>
      </c>
      <c r="J34" s="33" t="s">
        <v>618</v>
      </c>
      <c r="K34" s="33">
        <v>1.2498603493449001E-4</v>
      </c>
      <c r="L34" s="33" t="s">
        <v>618</v>
      </c>
      <c r="M34" s="33">
        <v>2.0306690692617101E-2</v>
      </c>
      <c r="N34" s="33">
        <v>5.4918345731868896E-3</v>
      </c>
      <c r="O34" s="33">
        <v>1.80709636476764E-5</v>
      </c>
      <c r="P34" s="33">
        <v>3.2468542805355298E-5</v>
      </c>
      <c r="Q34" s="33" t="s">
        <v>618</v>
      </c>
      <c r="R34" s="33">
        <v>3.7397760608203401E-4</v>
      </c>
    </row>
    <row r="35" spans="1:18">
      <c r="A35" s="53">
        <v>3942</v>
      </c>
      <c r="B35" s="28" t="s">
        <v>467</v>
      </c>
      <c r="C35" s="27">
        <v>1113</v>
      </c>
      <c r="D35" s="28" t="s">
        <v>166</v>
      </c>
      <c r="E35" s="28" t="s">
        <v>71</v>
      </c>
      <c r="F35" s="29" t="s">
        <v>655</v>
      </c>
      <c r="G35" s="33">
        <v>8.8530887512264504E-6</v>
      </c>
      <c r="H35" s="33">
        <v>2.9222776456696998E-7</v>
      </c>
      <c r="I35" s="33">
        <v>1.5465914411784901E-6</v>
      </c>
      <c r="J35" s="33" t="s">
        <v>618</v>
      </c>
      <c r="K35" s="33">
        <v>1.5080807151413299E-5</v>
      </c>
      <c r="L35" s="33" t="s">
        <v>618</v>
      </c>
      <c r="M35" s="33">
        <v>3.3133320173514898E-2</v>
      </c>
      <c r="N35" s="33">
        <v>7.6194615086635498E-3</v>
      </c>
      <c r="O35" s="33">
        <v>3.0663068802690398E-6</v>
      </c>
      <c r="P35" s="33">
        <v>1.16822243702881E-5</v>
      </c>
      <c r="Q35" s="33" t="s">
        <v>618</v>
      </c>
      <c r="R35" s="33">
        <v>3.0960004923895799E-5</v>
      </c>
    </row>
    <row r="36" spans="1:18">
      <c r="A36" s="53">
        <v>3947</v>
      </c>
      <c r="B36" s="28" t="s">
        <v>656</v>
      </c>
      <c r="C36" s="27">
        <v>550006</v>
      </c>
      <c r="D36" s="28" t="s">
        <v>224</v>
      </c>
      <c r="E36" s="28" t="s">
        <v>70</v>
      </c>
      <c r="F36" s="29" t="s">
        <v>657</v>
      </c>
      <c r="G36" s="33" t="s">
        <v>618</v>
      </c>
      <c r="H36" s="33" t="s">
        <v>618</v>
      </c>
      <c r="I36" s="33" t="s">
        <v>618</v>
      </c>
      <c r="J36" s="33" t="s">
        <v>618</v>
      </c>
      <c r="K36" s="33" t="s">
        <v>618</v>
      </c>
      <c r="L36" s="33" t="s">
        <v>618</v>
      </c>
      <c r="M36" s="33" t="s">
        <v>618</v>
      </c>
      <c r="N36" s="33" t="s">
        <v>618</v>
      </c>
      <c r="O36" s="33" t="s">
        <v>618</v>
      </c>
      <c r="P36" s="33" t="s">
        <v>618</v>
      </c>
      <c r="Q36" s="33" t="s">
        <v>618</v>
      </c>
      <c r="R36" s="33" t="s">
        <v>618</v>
      </c>
    </row>
    <row r="37" spans="1:18">
      <c r="A37" s="53">
        <v>3947</v>
      </c>
      <c r="B37" s="28" t="s">
        <v>656</v>
      </c>
      <c r="C37" s="27">
        <v>5500007</v>
      </c>
      <c r="D37" s="28" t="s">
        <v>225</v>
      </c>
      <c r="E37" s="28" t="s">
        <v>72</v>
      </c>
      <c r="F37" s="29" t="s">
        <v>658</v>
      </c>
      <c r="G37" s="33" t="s">
        <v>618</v>
      </c>
      <c r="H37" s="33" t="s">
        <v>618</v>
      </c>
      <c r="I37" s="33" t="s">
        <v>618</v>
      </c>
      <c r="J37" s="33" t="s">
        <v>618</v>
      </c>
      <c r="K37" s="33" t="s">
        <v>618</v>
      </c>
      <c r="L37" s="33" t="s">
        <v>618</v>
      </c>
      <c r="M37" s="33" t="s">
        <v>618</v>
      </c>
      <c r="N37" s="33" t="s">
        <v>618</v>
      </c>
      <c r="O37" s="33" t="s">
        <v>618</v>
      </c>
      <c r="P37" s="33" t="s">
        <v>618</v>
      </c>
      <c r="Q37" s="33" t="s">
        <v>618</v>
      </c>
      <c r="R37" s="33" t="s">
        <v>618</v>
      </c>
    </row>
    <row r="38" spans="1:18">
      <c r="A38" s="53">
        <v>4041</v>
      </c>
      <c r="B38" s="28" t="s">
        <v>391</v>
      </c>
      <c r="C38" s="27">
        <v>731</v>
      </c>
      <c r="D38" s="28" t="s">
        <v>230</v>
      </c>
      <c r="E38" s="28" t="s">
        <v>79</v>
      </c>
      <c r="F38" s="29" t="s">
        <v>659</v>
      </c>
      <c r="G38" s="33">
        <v>1.25755153913763E-6</v>
      </c>
      <c r="H38" s="33">
        <v>2.04338075293652E-7</v>
      </c>
      <c r="I38" s="33">
        <v>2.1287839339849301E-7</v>
      </c>
      <c r="J38" s="33" t="s">
        <v>618</v>
      </c>
      <c r="K38" s="33">
        <v>1.04289899698847E-5</v>
      </c>
      <c r="L38" s="33" t="s">
        <v>618</v>
      </c>
      <c r="M38" s="33" t="s">
        <v>618</v>
      </c>
      <c r="N38" s="33" t="s">
        <v>618</v>
      </c>
      <c r="O38" s="33">
        <v>2.1335331342570001E-6</v>
      </c>
      <c r="P38" s="33">
        <v>3.0975275035915301E-5</v>
      </c>
      <c r="Q38" s="33" t="s">
        <v>618</v>
      </c>
      <c r="R38" s="33">
        <v>2.2187041337227501E-5</v>
      </c>
    </row>
    <row r="39" spans="1:18">
      <c r="A39" s="53">
        <v>4041</v>
      </c>
      <c r="B39" s="28" t="s">
        <v>391</v>
      </c>
      <c r="C39" s="27">
        <v>731</v>
      </c>
      <c r="D39" s="28" t="s">
        <v>230</v>
      </c>
      <c r="E39" s="28" t="s">
        <v>81</v>
      </c>
      <c r="F39" s="29" t="s">
        <v>659</v>
      </c>
      <c r="G39" s="33">
        <v>1.25755153913763E-6</v>
      </c>
      <c r="H39" s="33">
        <v>2.04338075293652E-7</v>
      </c>
      <c r="I39" s="33">
        <v>2.1287839339849301E-7</v>
      </c>
      <c r="J39" s="33" t="s">
        <v>618</v>
      </c>
      <c r="K39" s="33">
        <v>1.04289899698847E-5</v>
      </c>
      <c r="L39" s="33" t="s">
        <v>618</v>
      </c>
      <c r="M39" s="33" t="s">
        <v>618</v>
      </c>
      <c r="N39" s="33" t="s">
        <v>618</v>
      </c>
      <c r="O39" s="33">
        <v>2.1335331342570001E-6</v>
      </c>
      <c r="P39" s="33">
        <v>3.0975275035915301E-5</v>
      </c>
      <c r="Q39" s="33" t="s">
        <v>618</v>
      </c>
      <c r="R39" s="33">
        <v>2.2187041337227501E-5</v>
      </c>
    </row>
    <row r="40" spans="1:18">
      <c r="A40" s="53">
        <v>4041</v>
      </c>
      <c r="B40" s="28" t="s">
        <v>391</v>
      </c>
      <c r="C40" s="27">
        <v>1021</v>
      </c>
      <c r="D40" s="28" t="s">
        <v>229</v>
      </c>
      <c r="E40" s="28" t="s">
        <v>79</v>
      </c>
      <c r="F40" s="29" t="s">
        <v>660</v>
      </c>
      <c r="G40" s="33">
        <v>4.8683075232111601E-7</v>
      </c>
      <c r="H40" s="33">
        <v>1.21707688080279E-7</v>
      </c>
      <c r="I40" s="33">
        <v>2.6656116803924698E-7</v>
      </c>
      <c r="J40" s="33" t="s">
        <v>618</v>
      </c>
      <c r="K40" s="33">
        <v>5.7028788900773201E-7</v>
      </c>
      <c r="L40" s="33" t="s">
        <v>618</v>
      </c>
      <c r="M40" s="33" t="s">
        <v>618</v>
      </c>
      <c r="N40" s="33" t="s">
        <v>618</v>
      </c>
      <c r="O40" s="33">
        <v>2.8912756643355202E-7</v>
      </c>
      <c r="P40" s="33">
        <v>1.0902712682914199E-6</v>
      </c>
      <c r="Q40" s="33" t="s">
        <v>618</v>
      </c>
      <c r="R40" s="33">
        <v>2.7884308101475798E-6</v>
      </c>
    </row>
    <row r="41" spans="1:18">
      <c r="A41" s="53">
        <v>4041</v>
      </c>
      <c r="B41" s="28" t="s">
        <v>391</v>
      </c>
      <c r="C41" s="27">
        <v>1021</v>
      </c>
      <c r="D41" s="28" t="s">
        <v>229</v>
      </c>
      <c r="E41" s="28" t="s">
        <v>81</v>
      </c>
      <c r="F41" s="29" t="s">
        <v>660</v>
      </c>
      <c r="G41" s="33">
        <v>4.8683075232111601E-7</v>
      </c>
      <c r="H41" s="33">
        <v>1.21707688080279E-7</v>
      </c>
      <c r="I41" s="33">
        <v>2.6656116803924698E-7</v>
      </c>
      <c r="J41" s="33" t="s">
        <v>618</v>
      </c>
      <c r="K41" s="33">
        <v>5.7028788900773201E-7</v>
      </c>
      <c r="L41" s="33" t="s">
        <v>618</v>
      </c>
      <c r="M41" s="33" t="s">
        <v>618</v>
      </c>
      <c r="N41" s="33" t="s">
        <v>618</v>
      </c>
      <c r="O41" s="33">
        <v>2.8912756643355202E-7</v>
      </c>
      <c r="P41" s="33">
        <v>1.0902712682914199E-6</v>
      </c>
      <c r="Q41" s="33" t="s">
        <v>618</v>
      </c>
      <c r="R41" s="33">
        <v>2.7884308101475798E-6</v>
      </c>
    </row>
    <row r="42" spans="1:18">
      <c r="A42" s="53">
        <v>4158</v>
      </c>
      <c r="B42" s="28" t="s">
        <v>661</v>
      </c>
      <c r="C42" s="27">
        <v>1171</v>
      </c>
      <c r="D42" s="28" t="s">
        <v>237</v>
      </c>
      <c r="E42" s="28" t="s">
        <v>237</v>
      </c>
      <c r="F42" s="29" t="s">
        <v>662</v>
      </c>
      <c r="G42" s="33" t="s">
        <v>618</v>
      </c>
      <c r="H42" s="33" t="s">
        <v>618</v>
      </c>
      <c r="I42" s="33" t="s">
        <v>618</v>
      </c>
      <c r="J42" s="33" t="s">
        <v>618</v>
      </c>
      <c r="K42" s="33" t="s">
        <v>618</v>
      </c>
      <c r="L42" s="33" t="s">
        <v>618</v>
      </c>
      <c r="M42" s="33" t="s">
        <v>618</v>
      </c>
      <c r="N42" s="33" t="s">
        <v>618</v>
      </c>
      <c r="O42" s="33" t="s">
        <v>618</v>
      </c>
      <c r="P42" s="33" t="s">
        <v>618</v>
      </c>
      <c r="Q42" s="33" t="s">
        <v>618</v>
      </c>
      <c r="R42" s="33" t="s">
        <v>618</v>
      </c>
    </row>
    <row r="43" spans="1:18">
      <c r="A43" s="53">
        <v>6034</v>
      </c>
      <c r="B43" s="28" t="s">
        <v>663</v>
      </c>
      <c r="C43" s="27">
        <v>1821</v>
      </c>
      <c r="D43" s="28" t="s">
        <v>238</v>
      </c>
      <c r="E43" s="28" t="s">
        <v>71</v>
      </c>
      <c r="F43" s="29" t="s">
        <v>664</v>
      </c>
      <c r="G43" s="33" t="s">
        <v>618</v>
      </c>
      <c r="H43" s="33" t="s">
        <v>618</v>
      </c>
      <c r="I43" s="33" t="s">
        <v>618</v>
      </c>
      <c r="J43" s="33" t="s">
        <v>618</v>
      </c>
      <c r="K43" s="33" t="s">
        <v>618</v>
      </c>
      <c r="L43" s="33">
        <v>1.21265650268227E-4</v>
      </c>
      <c r="M43" s="33" t="s">
        <v>618</v>
      </c>
      <c r="N43" s="33" t="s">
        <v>618</v>
      </c>
      <c r="O43" s="33" t="s">
        <v>618</v>
      </c>
      <c r="P43" s="33" t="s">
        <v>618</v>
      </c>
      <c r="Q43" s="33" t="s">
        <v>618</v>
      </c>
      <c r="R43" s="33" t="s">
        <v>618</v>
      </c>
    </row>
    <row r="44" spans="1:18">
      <c r="A44" s="53">
        <v>3295</v>
      </c>
      <c r="B44" s="28" t="s">
        <v>525</v>
      </c>
      <c r="C44" s="27">
        <v>1455</v>
      </c>
      <c r="D44" s="28" t="s">
        <v>212</v>
      </c>
      <c r="E44" s="28" t="s">
        <v>211</v>
      </c>
      <c r="F44" s="29" t="s">
        <v>665</v>
      </c>
      <c r="G44" s="33">
        <v>1.04919466927063E-4</v>
      </c>
      <c r="H44" s="33">
        <v>1.94424403681032E-6</v>
      </c>
      <c r="I44" s="33">
        <v>1.10185632211341E-6</v>
      </c>
      <c r="J44" s="33" t="s">
        <v>618</v>
      </c>
      <c r="K44" s="33">
        <v>1.91102348807941E-5</v>
      </c>
      <c r="L44" s="33" t="s">
        <v>618</v>
      </c>
      <c r="M44" s="33" t="s">
        <v>618</v>
      </c>
      <c r="N44" s="33" t="s">
        <v>618</v>
      </c>
      <c r="O44" s="33">
        <v>2.07520446901235E-5</v>
      </c>
      <c r="P44" s="33">
        <v>5.6629658291900303E-5</v>
      </c>
      <c r="Q44" s="33">
        <v>5.4768988464175003E-6</v>
      </c>
      <c r="R44" s="33">
        <v>2.7819938102499201E-5</v>
      </c>
    </row>
    <row r="45" spans="1:18">
      <c r="A45" s="53">
        <v>1393</v>
      </c>
      <c r="B45" s="28" t="s">
        <v>474</v>
      </c>
      <c r="C45" s="27">
        <v>2103</v>
      </c>
      <c r="D45" s="28" t="s">
        <v>84</v>
      </c>
      <c r="E45" s="28" t="s">
        <v>77</v>
      </c>
      <c r="F45" s="29" t="s">
        <v>666</v>
      </c>
      <c r="G45" s="33">
        <v>3.4975925461609701E-7</v>
      </c>
      <c r="H45" s="33">
        <v>2.0249823094622099E-7</v>
      </c>
      <c r="I45" s="33">
        <v>2.9428156626834102E-7</v>
      </c>
      <c r="J45" s="33" t="s">
        <v>618</v>
      </c>
      <c r="K45" s="33">
        <v>6.7790419473362304E-7</v>
      </c>
      <c r="L45" s="33" t="s">
        <v>618</v>
      </c>
      <c r="M45" s="33" t="s">
        <v>618</v>
      </c>
      <c r="N45" s="33" t="s">
        <v>618</v>
      </c>
      <c r="O45" s="33">
        <v>4.7786886608675295E-7</v>
      </c>
      <c r="P45" s="33">
        <v>7.3393136380212096E-7</v>
      </c>
      <c r="Q45" s="33">
        <v>7.2666407084090999E-6</v>
      </c>
      <c r="R45" s="33">
        <v>1.8917786326429899E-6</v>
      </c>
    </row>
    <row r="46" spans="1:18">
      <c r="A46" s="53">
        <v>1218</v>
      </c>
      <c r="B46" s="28" t="s">
        <v>519</v>
      </c>
      <c r="C46" s="27">
        <v>1845</v>
      </c>
      <c r="D46" s="28" t="s">
        <v>135</v>
      </c>
      <c r="E46" s="28" t="s">
        <v>71</v>
      </c>
      <c r="F46" s="29" t="s">
        <v>667</v>
      </c>
      <c r="G46" s="33">
        <v>3.3505695187433199E-5</v>
      </c>
      <c r="H46" s="33">
        <v>1.03406606457038E-6</v>
      </c>
      <c r="I46" s="33">
        <v>1.03460785045692E-6</v>
      </c>
      <c r="J46" s="33" t="s">
        <v>618</v>
      </c>
      <c r="K46" s="33">
        <v>1.33321184406561E-4</v>
      </c>
      <c r="L46" s="33">
        <v>1.21677546504297E-5</v>
      </c>
      <c r="M46" s="33">
        <v>0.177845971016031</v>
      </c>
      <c r="N46" s="33">
        <v>4.73319821583387E-3</v>
      </c>
      <c r="O46" s="33">
        <v>1.40659596070573E-5</v>
      </c>
      <c r="P46" s="33">
        <v>1.9046754017609001E-5</v>
      </c>
      <c r="Q46" s="33" t="s">
        <v>618</v>
      </c>
      <c r="R46" s="33">
        <v>8.7666063068977406E-5</v>
      </c>
    </row>
    <row r="47" spans="1:18">
      <c r="A47" s="53">
        <v>2823</v>
      </c>
      <c r="B47" s="28" t="s">
        <v>668</v>
      </c>
      <c r="C47" s="27">
        <v>1048</v>
      </c>
      <c r="D47" s="28" t="s">
        <v>70</v>
      </c>
      <c r="E47" s="28" t="s">
        <v>8</v>
      </c>
      <c r="F47" s="29" t="s">
        <v>669</v>
      </c>
      <c r="G47" s="33" t="s">
        <v>618</v>
      </c>
      <c r="H47" s="33" t="s">
        <v>618</v>
      </c>
      <c r="I47" s="33" t="s">
        <v>618</v>
      </c>
      <c r="J47" s="33" t="s">
        <v>618</v>
      </c>
      <c r="K47" s="33" t="s">
        <v>618</v>
      </c>
      <c r="L47" s="33" t="s">
        <v>618</v>
      </c>
      <c r="M47" s="33" t="s">
        <v>618</v>
      </c>
      <c r="N47" s="33" t="s">
        <v>618</v>
      </c>
      <c r="O47" s="33" t="s">
        <v>618</v>
      </c>
      <c r="P47" s="33" t="s">
        <v>618</v>
      </c>
      <c r="Q47" s="33" t="s">
        <v>618</v>
      </c>
      <c r="R47" s="33" t="s">
        <v>618</v>
      </c>
    </row>
    <row r="48" spans="1:18">
      <c r="A48" s="53">
        <v>2161</v>
      </c>
      <c r="B48" s="28" t="s">
        <v>490</v>
      </c>
      <c r="C48" s="27">
        <v>21351</v>
      </c>
      <c r="D48" s="28" t="s">
        <v>153</v>
      </c>
      <c r="E48" s="28" t="s">
        <v>74</v>
      </c>
      <c r="F48" s="29" t="s">
        <v>670</v>
      </c>
      <c r="G48" s="33">
        <v>2.59284167277016E-6</v>
      </c>
      <c r="H48" s="33">
        <v>2.7677922287668599E-7</v>
      </c>
      <c r="I48" s="33">
        <v>1.1656946389103901E-6</v>
      </c>
      <c r="J48" s="33" t="s">
        <v>618</v>
      </c>
      <c r="K48" s="33">
        <v>8.3470662522331198E-4</v>
      </c>
      <c r="L48" s="33" t="s">
        <v>618</v>
      </c>
      <c r="M48" s="33" t="s">
        <v>618</v>
      </c>
      <c r="N48" s="33" t="s">
        <v>618</v>
      </c>
      <c r="O48" s="33">
        <v>1.88454337708472E-5</v>
      </c>
      <c r="P48" s="33">
        <v>7.9298150919126194E-5</v>
      </c>
      <c r="Q48" s="33">
        <v>2.1931527773258402E-6</v>
      </c>
      <c r="R48" s="33">
        <v>5.4490278301828204E-4</v>
      </c>
    </row>
    <row r="49" spans="1:18">
      <c r="A49" s="53">
        <v>2716</v>
      </c>
      <c r="B49" s="28" t="s">
        <v>511</v>
      </c>
      <c r="C49" s="27">
        <v>979</v>
      </c>
      <c r="D49" s="28" t="s">
        <v>176</v>
      </c>
      <c r="E49" s="28" t="s">
        <v>70</v>
      </c>
      <c r="F49" s="29" t="s">
        <v>671</v>
      </c>
      <c r="G49" s="33">
        <v>3.9246515470455699E-6</v>
      </c>
      <c r="H49" s="33">
        <v>9.5089259269612703E-8</v>
      </c>
      <c r="I49" s="33">
        <v>7.9321043161836295E-8</v>
      </c>
      <c r="J49" s="33" t="s">
        <v>618</v>
      </c>
      <c r="K49" s="33">
        <v>5.8361780842598501E-6</v>
      </c>
      <c r="L49" s="33">
        <v>3.6288478472246397E-5</v>
      </c>
      <c r="M49" s="33">
        <v>9.6485183704092703E-2</v>
      </c>
      <c r="N49" s="33">
        <v>7.6149497922485604E-3</v>
      </c>
      <c r="O49" s="33">
        <v>1.3094525179173599E-6</v>
      </c>
      <c r="P49" s="33">
        <v>1.29279226640676E-5</v>
      </c>
      <c r="Q49" s="33" t="s">
        <v>618</v>
      </c>
      <c r="R49" s="33">
        <v>5.3139532893532997E-6</v>
      </c>
    </row>
    <row r="50" spans="1:18">
      <c r="A50" s="53">
        <v>2716</v>
      </c>
      <c r="B50" s="28" t="s">
        <v>511</v>
      </c>
      <c r="C50" s="27">
        <v>979</v>
      </c>
      <c r="D50" s="28" t="s">
        <v>176</v>
      </c>
      <c r="E50" s="28" t="s">
        <v>71</v>
      </c>
      <c r="F50" s="29" t="s">
        <v>671</v>
      </c>
      <c r="G50" s="33">
        <v>3.9246515470455699E-6</v>
      </c>
      <c r="H50" s="33">
        <v>9.5089259269612703E-8</v>
      </c>
      <c r="I50" s="33">
        <v>7.9321043161836295E-8</v>
      </c>
      <c r="J50" s="33" t="s">
        <v>618</v>
      </c>
      <c r="K50" s="33">
        <v>5.8361780842598501E-6</v>
      </c>
      <c r="L50" s="33">
        <v>3.6288478472246397E-5</v>
      </c>
      <c r="M50" s="33">
        <v>9.6485183704092703E-2</v>
      </c>
      <c r="N50" s="33">
        <v>7.6149497922485604E-3</v>
      </c>
      <c r="O50" s="33">
        <v>1.3094525179173599E-6</v>
      </c>
      <c r="P50" s="33">
        <v>1.29279226640676E-5</v>
      </c>
      <c r="Q50" s="33" t="s">
        <v>618</v>
      </c>
      <c r="R50" s="33">
        <v>5.3139532893532997E-6</v>
      </c>
    </row>
    <row r="51" spans="1:18">
      <c r="A51" s="53">
        <v>2824</v>
      </c>
      <c r="B51" s="28" t="s">
        <v>672</v>
      </c>
      <c r="C51" s="27">
        <v>1626</v>
      </c>
      <c r="D51" s="28" t="s">
        <v>189</v>
      </c>
      <c r="E51" s="28" t="s">
        <v>70</v>
      </c>
      <c r="F51" s="29" t="s">
        <v>673</v>
      </c>
      <c r="G51" s="33" t="s">
        <v>618</v>
      </c>
      <c r="H51" s="33" t="s">
        <v>618</v>
      </c>
      <c r="I51" s="33" t="s">
        <v>618</v>
      </c>
      <c r="J51" s="33" t="s">
        <v>618</v>
      </c>
      <c r="K51" s="33" t="s">
        <v>618</v>
      </c>
      <c r="L51" s="33" t="s">
        <v>618</v>
      </c>
      <c r="M51" s="33" t="s">
        <v>618</v>
      </c>
      <c r="N51" s="33" t="s">
        <v>618</v>
      </c>
      <c r="O51" s="33" t="s">
        <v>618</v>
      </c>
      <c r="P51" s="33" t="s">
        <v>618</v>
      </c>
      <c r="Q51" s="33" t="s">
        <v>618</v>
      </c>
      <c r="R51" s="33" t="s">
        <v>618</v>
      </c>
    </row>
    <row r="52" spans="1:18">
      <c r="A52" s="53">
        <v>3131</v>
      </c>
      <c r="B52" s="28" t="s">
        <v>483</v>
      </c>
      <c r="C52" s="27">
        <v>1471</v>
      </c>
      <c r="D52" s="28" t="s">
        <v>484</v>
      </c>
      <c r="E52" s="28" t="s">
        <v>72</v>
      </c>
      <c r="F52" s="29" t="s">
        <v>674</v>
      </c>
      <c r="G52" s="33">
        <v>2.7427076100380301E-4</v>
      </c>
      <c r="H52" s="33">
        <v>2.3890751440845898E-7</v>
      </c>
      <c r="I52" s="33">
        <v>2.4822476940593098E-7</v>
      </c>
      <c r="J52" s="33" t="s">
        <v>618</v>
      </c>
      <c r="K52" s="33">
        <v>1.7508002182276901E-6</v>
      </c>
      <c r="L52" s="33" t="s">
        <v>618</v>
      </c>
      <c r="M52" s="33">
        <v>8.9305681714558202E-2</v>
      </c>
      <c r="N52" s="33">
        <v>7.8140524468381205E-3</v>
      </c>
      <c r="O52" s="33">
        <v>5.8664903656051998E-5</v>
      </c>
      <c r="P52" s="33">
        <v>1.3574272026440399E-5</v>
      </c>
      <c r="Q52" s="33">
        <v>2.9938700257454501E-5</v>
      </c>
      <c r="R52" s="33">
        <v>1.11330029235883E-6</v>
      </c>
    </row>
    <row r="53" spans="1:18">
      <c r="A53" s="53">
        <v>3131</v>
      </c>
      <c r="B53" s="28" t="s">
        <v>483</v>
      </c>
      <c r="C53" s="27">
        <v>1471</v>
      </c>
      <c r="D53" s="28" t="s">
        <v>485</v>
      </c>
      <c r="E53" s="28" t="s">
        <v>73</v>
      </c>
      <c r="F53" s="29" t="s">
        <v>675</v>
      </c>
      <c r="G53" s="33">
        <v>2.7427076100380301E-4</v>
      </c>
      <c r="H53" s="33">
        <v>2.3890751440845898E-7</v>
      </c>
      <c r="I53" s="33">
        <v>2.4822476940593098E-7</v>
      </c>
      <c r="J53" s="33" t="s">
        <v>618</v>
      </c>
      <c r="K53" s="33">
        <v>1.7508002182276901E-6</v>
      </c>
      <c r="L53" s="33" t="s">
        <v>618</v>
      </c>
      <c r="M53" s="33">
        <v>8.9305681714558202E-2</v>
      </c>
      <c r="N53" s="33">
        <v>7.8140524468381205E-3</v>
      </c>
      <c r="O53" s="33">
        <v>5.8664903656051998E-5</v>
      </c>
      <c r="P53" s="33">
        <v>1.3574272026440399E-5</v>
      </c>
      <c r="Q53" s="33">
        <v>2.9938700257454501E-5</v>
      </c>
      <c r="R53" s="33">
        <v>1.11330029235883E-6</v>
      </c>
    </row>
    <row r="54" spans="1:18">
      <c r="A54" s="53">
        <v>994</v>
      </c>
      <c r="B54" s="28" t="s">
        <v>537</v>
      </c>
      <c r="C54" s="27">
        <v>637</v>
      </c>
      <c r="D54" s="28" t="s">
        <v>538</v>
      </c>
      <c r="E54" s="28" t="s">
        <v>71</v>
      </c>
      <c r="F54" s="29" t="s">
        <v>676</v>
      </c>
      <c r="G54" s="33" t="s">
        <v>618</v>
      </c>
      <c r="H54" s="33" t="s">
        <v>618</v>
      </c>
      <c r="I54" s="33" t="s">
        <v>618</v>
      </c>
      <c r="J54" s="33" t="s">
        <v>618</v>
      </c>
      <c r="K54" s="33" t="s">
        <v>618</v>
      </c>
      <c r="L54" s="33" t="s">
        <v>618</v>
      </c>
      <c r="M54" s="33">
        <v>1.6244583360268801E-4</v>
      </c>
      <c r="N54" s="33">
        <v>1.16993392730295E-4</v>
      </c>
      <c r="O54" s="33" t="s">
        <v>618</v>
      </c>
      <c r="P54" s="33" t="s">
        <v>618</v>
      </c>
      <c r="Q54" s="33" t="s">
        <v>618</v>
      </c>
      <c r="R54" s="33" t="s">
        <v>618</v>
      </c>
    </row>
    <row r="55" spans="1:18">
      <c r="A55" s="53">
        <v>997</v>
      </c>
      <c r="B55" s="28" t="s">
        <v>522</v>
      </c>
      <c r="C55" s="27">
        <v>828</v>
      </c>
      <c r="D55" s="28" t="s">
        <v>131</v>
      </c>
      <c r="E55" s="28" t="s">
        <v>131</v>
      </c>
      <c r="F55" s="29" t="s">
        <v>677</v>
      </c>
      <c r="G55" s="33">
        <v>2.37962498879745E-5</v>
      </c>
      <c r="H55" s="33">
        <v>8.8827599808696297E-7</v>
      </c>
      <c r="I55" s="33">
        <v>2.13354314084938E-7</v>
      </c>
      <c r="J55" s="33" t="s">
        <v>618</v>
      </c>
      <c r="K55" s="33">
        <v>2.20120211346722E-5</v>
      </c>
      <c r="L55" s="33" t="s">
        <v>618</v>
      </c>
      <c r="M55" s="33" t="s">
        <v>618</v>
      </c>
      <c r="N55" s="33" t="s">
        <v>618</v>
      </c>
      <c r="O55" s="33">
        <v>9.9384180481309096E-6</v>
      </c>
      <c r="P55" s="33">
        <v>2.1857013051000901E-5</v>
      </c>
      <c r="Q55" s="33" t="s">
        <v>618</v>
      </c>
      <c r="R55" s="33">
        <v>2.0725121834387701E-5</v>
      </c>
    </row>
    <row r="56" spans="1:18">
      <c r="A56" s="54">
        <v>2094</v>
      </c>
      <c r="B56" s="29" t="s">
        <v>459</v>
      </c>
      <c r="C56" s="31">
        <v>894</v>
      </c>
      <c r="D56" s="29" t="s">
        <v>72</v>
      </c>
      <c r="E56" s="29" t="s">
        <v>72</v>
      </c>
      <c r="F56" s="29" t="s">
        <v>678</v>
      </c>
      <c r="G56" s="30">
        <v>1.7858166335080201E-6</v>
      </c>
      <c r="H56" s="30">
        <v>4.9790931872971101E-8</v>
      </c>
      <c r="I56" s="30">
        <v>8.8744050303076501E-8</v>
      </c>
      <c r="J56" s="30" t="s">
        <v>618</v>
      </c>
      <c r="K56" s="30">
        <v>2.0527564233995099E-6</v>
      </c>
      <c r="L56" s="30" t="s">
        <v>618</v>
      </c>
      <c r="M56" s="30" t="s">
        <v>618</v>
      </c>
      <c r="N56" s="30" t="s">
        <v>618</v>
      </c>
      <c r="O56" s="30">
        <v>2.1273413422549101E-6</v>
      </c>
      <c r="P56" s="30">
        <v>2.2682573718876998E-6</v>
      </c>
      <c r="Q56" s="30" t="s">
        <v>618</v>
      </c>
      <c r="R56" s="30">
        <v>2.3712377168543601E-6</v>
      </c>
    </row>
    <row r="57" spans="1:18">
      <c r="A57" s="53">
        <v>3935</v>
      </c>
      <c r="B57" s="28" t="s">
        <v>541</v>
      </c>
      <c r="C57" s="27">
        <v>128611</v>
      </c>
      <c r="D57" s="28" t="s">
        <v>218</v>
      </c>
      <c r="E57" s="28" t="s">
        <v>70</v>
      </c>
      <c r="F57" s="29" t="s">
        <v>679</v>
      </c>
      <c r="G57" s="33" t="s">
        <v>618</v>
      </c>
      <c r="H57" s="33" t="s">
        <v>618</v>
      </c>
      <c r="I57" s="33" t="s">
        <v>618</v>
      </c>
      <c r="J57" s="33" t="s">
        <v>618</v>
      </c>
      <c r="K57" s="33" t="s">
        <v>618</v>
      </c>
      <c r="L57" s="33" t="s">
        <v>618</v>
      </c>
      <c r="M57" s="33">
        <v>7.5845293187809096E-2</v>
      </c>
      <c r="N57" s="33">
        <v>7.5039977225927201E-3</v>
      </c>
      <c r="O57" s="33" t="s">
        <v>618</v>
      </c>
      <c r="P57" s="33" t="s">
        <v>618</v>
      </c>
      <c r="Q57" s="33" t="s">
        <v>618</v>
      </c>
      <c r="R57" s="33" t="s">
        <v>618</v>
      </c>
    </row>
    <row r="58" spans="1:18">
      <c r="A58" s="53">
        <v>6085</v>
      </c>
      <c r="B58" s="28" t="s">
        <v>489</v>
      </c>
      <c r="C58" s="27">
        <v>833</v>
      </c>
      <c r="D58" s="28" t="s">
        <v>248</v>
      </c>
      <c r="E58" s="28" t="s">
        <v>247</v>
      </c>
      <c r="F58" s="29" t="s">
        <v>680</v>
      </c>
      <c r="G58" s="33">
        <v>1.10162470934403E-6</v>
      </c>
      <c r="H58" s="33">
        <v>5.9619279278553196E-8</v>
      </c>
      <c r="I58" s="33">
        <v>1.9501538511792199E-7</v>
      </c>
      <c r="J58" s="33" t="s">
        <v>618</v>
      </c>
      <c r="K58" s="33">
        <v>3.3254183582723002E-6</v>
      </c>
      <c r="L58" s="33">
        <v>3.9503211922456598E-6</v>
      </c>
      <c r="M58" s="33">
        <v>7.8754083590615101E-3</v>
      </c>
      <c r="N58" s="33">
        <v>1.89836953503211E-3</v>
      </c>
      <c r="O58" s="33">
        <v>2.26862804331866E-5</v>
      </c>
      <c r="P58" s="33">
        <v>2.9970450885292998E-6</v>
      </c>
      <c r="Q58" s="33" t="s">
        <v>618</v>
      </c>
      <c r="R58" s="33">
        <v>7.3142230108568302E-6</v>
      </c>
    </row>
    <row r="59" spans="1:18">
      <c r="A59" s="53">
        <v>3944</v>
      </c>
      <c r="B59" s="28" t="s">
        <v>554</v>
      </c>
      <c r="C59" s="27">
        <v>1109</v>
      </c>
      <c r="D59" s="28" t="s">
        <v>221</v>
      </c>
      <c r="E59" s="28" t="s">
        <v>70</v>
      </c>
      <c r="F59" s="29" t="s">
        <v>681</v>
      </c>
      <c r="G59" s="33" t="s">
        <v>618</v>
      </c>
      <c r="H59" s="33" t="s">
        <v>618</v>
      </c>
      <c r="I59" s="33" t="s">
        <v>618</v>
      </c>
      <c r="J59" s="33" t="s">
        <v>618</v>
      </c>
      <c r="K59" s="33" t="s">
        <v>618</v>
      </c>
      <c r="L59" s="33" t="s">
        <v>618</v>
      </c>
      <c r="M59" s="33">
        <v>6.20132178017543E-4</v>
      </c>
      <c r="N59" s="33">
        <v>9.7010967907204602E-5</v>
      </c>
      <c r="O59" s="33" t="s">
        <v>618</v>
      </c>
      <c r="P59" s="33" t="s">
        <v>618</v>
      </c>
      <c r="Q59" s="33" t="s">
        <v>618</v>
      </c>
      <c r="R59" s="33" t="s">
        <v>618</v>
      </c>
    </row>
    <row r="60" spans="1:18">
      <c r="A60" s="53">
        <v>3944</v>
      </c>
      <c r="B60" s="28" t="s">
        <v>554</v>
      </c>
      <c r="C60" s="27">
        <v>1109</v>
      </c>
      <c r="D60" s="28" t="s">
        <v>222</v>
      </c>
      <c r="E60" s="28" t="s">
        <v>71</v>
      </c>
      <c r="F60" s="29" t="s">
        <v>682</v>
      </c>
      <c r="G60" s="33" t="s">
        <v>618</v>
      </c>
      <c r="H60" s="33" t="s">
        <v>618</v>
      </c>
      <c r="I60" s="33" t="s">
        <v>618</v>
      </c>
      <c r="J60" s="33" t="s">
        <v>618</v>
      </c>
      <c r="K60" s="33" t="s">
        <v>618</v>
      </c>
      <c r="L60" s="33" t="s">
        <v>618</v>
      </c>
      <c r="M60" s="33">
        <v>6.20132178017543E-4</v>
      </c>
      <c r="N60" s="33">
        <v>9.7010967907204602E-5</v>
      </c>
      <c r="O60" s="33" t="s">
        <v>618</v>
      </c>
      <c r="P60" s="33" t="s">
        <v>618</v>
      </c>
      <c r="Q60" s="33" t="s">
        <v>618</v>
      </c>
      <c r="R60" s="33" t="s">
        <v>618</v>
      </c>
    </row>
    <row r="61" spans="1:18">
      <c r="A61" s="53">
        <v>3944</v>
      </c>
      <c r="B61" s="28" t="s">
        <v>554</v>
      </c>
      <c r="C61" s="27">
        <v>1109</v>
      </c>
      <c r="D61" s="28" t="s">
        <v>223</v>
      </c>
      <c r="E61" s="28" t="s">
        <v>72</v>
      </c>
      <c r="F61" s="29" t="s">
        <v>683</v>
      </c>
      <c r="G61" s="33" t="s">
        <v>618</v>
      </c>
      <c r="H61" s="33" t="s">
        <v>618</v>
      </c>
      <c r="I61" s="33" t="s">
        <v>618</v>
      </c>
      <c r="J61" s="33" t="s">
        <v>618</v>
      </c>
      <c r="K61" s="33" t="s">
        <v>618</v>
      </c>
      <c r="L61" s="33" t="s">
        <v>618</v>
      </c>
      <c r="M61" s="33">
        <v>6.20132178017543E-4</v>
      </c>
      <c r="N61" s="33">
        <v>9.7010967907204602E-5</v>
      </c>
      <c r="O61" s="33" t="s">
        <v>618</v>
      </c>
      <c r="P61" s="33" t="s">
        <v>618</v>
      </c>
      <c r="Q61" s="33" t="s">
        <v>618</v>
      </c>
      <c r="R61" s="33" t="s">
        <v>618</v>
      </c>
    </row>
    <row r="62" spans="1:18">
      <c r="A62" s="54">
        <v>3775</v>
      </c>
      <c r="B62" s="29" t="s">
        <v>517</v>
      </c>
      <c r="C62" s="31">
        <v>10040002</v>
      </c>
      <c r="D62" s="29" t="s">
        <v>215</v>
      </c>
      <c r="E62" s="29" t="s">
        <v>70</v>
      </c>
      <c r="F62" s="29" t="s">
        <v>684</v>
      </c>
      <c r="G62" s="30">
        <v>1.60266748996457E-6</v>
      </c>
      <c r="H62" s="30">
        <v>3.0105231012903401E-7</v>
      </c>
      <c r="I62" s="30">
        <v>9.4826295187899294E-8</v>
      </c>
      <c r="J62" s="30" t="s">
        <v>618</v>
      </c>
      <c r="K62" s="30">
        <v>2.9173728201396201E-6</v>
      </c>
      <c r="L62" s="30" t="s">
        <v>618</v>
      </c>
      <c r="M62" s="30">
        <v>2.9091993570783299E-2</v>
      </c>
      <c r="N62" s="30">
        <v>2.2046050107712599E-3</v>
      </c>
      <c r="O62" s="30">
        <v>1.40027830985677E-6</v>
      </c>
      <c r="P62" s="30">
        <v>7.8500126073826597E-6</v>
      </c>
      <c r="Q62" s="30" t="s">
        <v>618</v>
      </c>
      <c r="R62" s="30">
        <v>3.0682901373507399E-6</v>
      </c>
    </row>
    <row r="63" spans="1:18">
      <c r="A63" s="53">
        <v>990</v>
      </c>
      <c r="B63" s="28" t="s">
        <v>412</v>
      </c>
      <c r="C63" s="27">
        <v>632</v>
      </c>
      <c r="D63" s="28" t="s">
        <v>127</v>
      </c>
      <c r="E63" s="28" t="s">
        <v>126</v>
      </c>
      <c r="F63" s="29" t="s">
        <v>685</v>
      </c>
      <c r="G63" s="33">
        <v>1.38426171042828E-5</v>
      </c>
      <c r="H63" s="33">
        <v>6.5690217183351298E-7</v>
      </c>
      <c r="I63" s="33">
        <v>3.6936078550968101E-7</v>
      </c>
      <c r="J63" s="33" t="s">
        <v>618</v>
      </c>
      <c r="K63" s="33">
        <v>2.8130768752911302E-6</v>
      </c>
      <c r="L63" s="33" t="s">
        <v>618</v>
      </c>
      <c r="M63" s="33" t="s">
        <v>618</v>
      </c>
      <c r="N63" s="33" t="s">
        <v>618</v>
      </c>
      <c r="O63" s="33">
        <v>6.9040925332370299E-6</v>
      </c>
      <c r="P63" s="33">
        <v>2.4559189437567302E-6</v>
      </c>
      <c r="Q63" s="33" t="s">
        <v>618</v>
      </c>
      <c r="R63" s="33">
        <v>6.3472666390183603E-6</v>
      </c>
    </row>
    <row r="64" spans="1:18">
      <c r="A64" s="53">
        <v>1626</v>
      </c>
      <c r="B64" s="28" t="s">
        <v>366</v>
      </c>
      <c r="C64" s="27">
        <v>2161</v>
      </c>
      <c r="D64" s="28" t="s">
        <v>18</v>
      </c>
      <c r="E64" s="28" t="s">
        <v>70</v>
      </c>
      <c r="F64" s="29" t="s">
        <v>686</v>
      </c>
      <c r="G64" s="33">
        <v>1.08865961730979E-6</v>
      </c>
      <c r="H64" s="33">
        <v>5.0330324404722697E-8</v>
      </c>
      <c r="I64" s="33">
        <v>3.0805213395933701E-8</v>
      </c>
      <c r="J64" s="33" t="s">
        <v>618</v>
      </c>
      <c r="K64" s="33">
        <v>4.9067889020125301E-7</v>
      </c>
      <c r="L64" s="33">
        <v>1.39737124704245E-5</v>
      </c>
      <c r="M64" s="33">
        <v>2.0395907008995099E-3</v>
      </c>
      <c r="N64" s="33">
        <v>1.9641167913845201E-3</v>
      </c>
      <c r="O64" s="33">
        <v>4.9694445248584503E-7</v>
      </c>
      <c r="P64" s="33">
        <v>6.8794296263849503E-7</v>
      </c>
      <c r="Q64" s="33" t="s">
        <v>618</v>
      </c>
      <c r="R64" s="33">
        <v>1.09269114082265E-6</v>
      </c>
    </row>
    <row r="65" spans="1:18">
      <c r="A65" s="53">
        <v>2094</v>
      </c>
      <c r="B65" s="28" t="s">
        <v>459</v>
      </c>
      <c r="C65" s="27">
        <v>894</v>
      </c>
      <c r="D65" s="28" t="s">
        <v>70</v>
      </c>
      <c r="E65" s="28" t="s">
        <v>70</v>
      </c>
      <c r="F65" s="29" t="s">
        <v>687</v>
      </c>
      <c r="G65" s="33">
        <v>1.7858166335080201E-6</v>
      </c>
      <c r="H65" s="33">
        <v>4.9790931872971101E-8</v>
      </c>
      <c r="I65" s="33">
        <v>8.8744050303076501E-8</v>
      </c>
      <c r="J65" s="33" t="s">
        <v>618</v>
      </c>
      <c r="K65" s="33">
        <v>2.0527564233995099E-6</v>
      </c>
      <c r="L65" s="33" t="s">
        <v>618</v>
      </c>
      <c r="M65" s="33" t="s">
        <v>618</v>
      </c>
      <c r="N65" s="33" t="s">
        <v>618</v>
      </c>
      <c r="O65" s="33">
        <v>2.1273413422549101E-6</v>
      </c>
      <c r="P65" s="33">
        <v>2.2682573718876998E-6</v>
      </c>
      <c r="Q65" s="33" t="s">
        <v>618</v>
      </c>
      <c r="R65" s="33">
        <v>2.3712377168543601E-6</v>
      </c>
    </row>
    <row r="66" spans="1:18">
      <c r="A66" s="53">
        <v>2094</v>
      </c>
      <c r="B66" s="28" t="s">
        <v>459</v>
      </c>
      <c r="C66" s="27">
        <v>894</v>
      </c>
      <c r="D66" s="28" t="s">
        <v>71</v>
      </c>
      <c r="E66" s="28" t="s">
        <v>71</v>
      </c>
      <c r="F66" s="29" t="s">
        <v>688</v>
      </c>
      <c r="G66" s="33">
        <v>1.7858166335080201E-6</v>
      </c>
      <c r="H66" s="33">
        <v>4.9790931872971101E-8</v>
      </c>
      <c r="I66" s="33">
        <v>8.8744050303076501E-8</v>
      </c>
      <c r="J66" s="33" t="s">
        <v>618</v>
      </c>
      <c r="K66" s="33">
        <v>2.0527564233995099E-6</v>
      </c>
      <c r="L66" s="33" t="s">
        <v>618</v>
      </c>
      <c r="M66" s="33" t="s">
        <v>618</v>
      </c>
      <c r="N66" s="33" t="s">
        <v>618</v>
      </c>
      <c r="O66" s="33">
        <v>2.1273413422549101E-6</v>
      </c>
      <c r="P66" s="33">
        <v>2.2682573718876998E-6</v>
      </c>
      <c r="Q66" s="33" t="s">
        <v>618</v>
      </c>
      <c r="R66" s="33">
        <v>2.3712377168543601E-6</v>
      </c>
    </row>
    <row r="67" spans="1:18">
      <c r="A67" s="53">
        <v>2708</v>
      </c>
      <c r="B67" s="28" t="s">
        <v>499</v>
      </c>
      <c r="C67" s="27">
        <v>981</v>
      </c>
      <c r="D67" s="28" t="s">
        <v>169</v>
      </c>
      <c r="E67" s="28" t="s">
        <v>74</v>
      </c>
      <c r="F67" s="29" t="s">
        <v>689</v>
      </c>
      <c r="G67" s="33">
        <v>1.99093941091842E-5</v>
      </c>
      <c r="H67" s="33">
        <v>8.7452829330081601E-7</v>
      </c>
      <c r="I67" s="33">
        <v>4.4916839940221498E-7</v>
      </c>
      <c r="J67" s="33" t="s">
        <v>618</v>
      </c>
      <c r="K67" s="33">
        <v>7.2566996153398401E-6</v>
      </c>
      <c r="L67" s="33" t="s">
        <v>618</v>
      </c>
      <c r="M67" s="33" t="s">
        <v>618</v>
      </c>
      <c r="N67" s="33" t="s">
        <v>618</v>
      </c>
      <c r="O67" s="33">
        <v>5.8286094317893902E-6</v>
      </c>
      <c r="P67" s="33">
        <v>1.07240568922323E-5</v>
      </c>
      <c r="Q67" s="33" t="s">
        <v>618</v>
      </c>
      <c r="R67" s="33">
        <v>9.1368959928651395E-6</v>
      </c>
    </row>
    <row r="68" spans="1:18">
      <c r="A68" s="54">
        <v>2837</v>
      </c>
      <c r="B68" s="29" t="s">
        <v>447</v>
      </c>
      <c r="C68" s="31">
        <v>1820</v>
      </c>
      <c r="D68" s="29" t="s">
        <v>20</v>
      </c>
      <c r="E68" s="29" t="s">
        <v>72</v>
      </c>
      <c r="F68" s="29" t="s">
        <v>690</v>
      </c>
      <c r="G68" s="30">
        <v>4.8802934098672197E-7</v>
      </c>
      <c r="H68" s="30">
        <v>1.98419363584902E-8</v>
      </c>
      <c r="I68" s="30">
        <v>5.0096579031006002E-8</v>
      </c>
      <c r="J68" s="30" t="s">
        <v>618</v>
      </c>
      <c r="K68" s="30">
        <v>5.8590726265268401E-6</v>
      </c>
      <c r="L68" s="30">
        <v>9.2852690257715408E-6</v>
      </c>
      <c r="M68" s="30">
        <v>5.60483050549394E-2</v>
      </c>
      <c r="N68" s="30">
        <v>4.2038651410533298E-3</v>
      </c>
      <c r="O68" s="30">
        <v>7.1798989359685702E-7</v>
      </c>
      <c r="P68" s="30">
        <v>4.4812469363185898E-6</v>
      </c>
      <c r="Q68" s="30" t="s">
        <v>618</v>
      </c>
      <c r="R68" s="30">
        <v>8.3723032885257097E-6</v>
      </c>
    </row>
    <row r="69" spans="1:18">
      <c r="A69" s="55" t="s">
        <v>691</v>
      </c>
      <c r="B69" s="34"/>
      <c r="C69" s="34"/>
      <c r="D69" s="34"/>
      <c r="E69" s="34"/>
      <c r="F69" s="34"/>
      <c r="G69" s="35">
        <v>1.9829391894992741E-5</v>
      </c>
      <c r="H69" s="35">
        <v>4.3173251514385E-7</v>
      </c>
      <c r="I69" s="35">
        <v>3.6585866376816093E-7</v>
      </c>
      <c r="J69" s="35" t="e">
        <v>#DIV/0!</v>
      </c>
      <c r="K69" s="35">
        <v>6.0890509680286326E-5</v>
      </c>
      <c r="L69" s="35">
        <v>2.6957616111611825E-5</v>
      </c>
      <c r="M69" s="35">
        <v>4.3961215462425811E-2</v>
      </c>
      <c r="N69" s="35">
        <v>3.9490071223661017E-3</v>
      </c>
      <c r="O69" s="35">
        <v>6.6131243002878258E-5</v>
      </c>
      <c r="P69" s="35">
        <v>1.4872100884952137E-5</v>
      </c>
      <c r="Q69" s="35">
        <v>9.7486191687639714E-6</v>
      </c>
      <c r="R69" s="35">
        <v>5.1033028143354825E-5</v>
      </c>
    </row>
    <row r="70" spans="1:18">
      <c r="A70" s="55" t="s">
        <v>692</v>
      </c>
      <c r="B70" s="34"/>
      <c r="C70" s="34"/>
      <c r="D70" s="34"/>
      <c r="E70" s="34"/>
      <c r="F70" s="34"/>
      <c r="G70" s="36">
        <v>48</v>
      </c>
      <c r="H70" s="36">
        <v>48</v>
      </c>
      <c r="I70" s="36">
        <v>48</v>
      </c>
      <c r="J70" s="36">
        <v>0</v>
      </c>
      <c r="K70" s="36">
        <v>48</v>
      </c>
      <c r="L70" s="36">
        <v>16</v>
      </c>
      <c r="M70" s="36">
        <v>31</v>
      </c>
      <c r="N70" s="36">
        <v>31</v>
      </c>
      <c r="O70" s="36">
        <v>48</v>
      </c>
      <c r="P70" s="36">
        <v>48</v>
      </c>
      <c r="Q70" s="36">
        <v>9</v>
      </c>
      <c r="R70" s="36">
        <v>48</v>
      </c>
    </row>
    <row r="71" spans="1:18">
      <c r="A71" s="53">
        <v>981</v>
      </c>
      <c r="B71" s="28" t="s">
        <v>497</v>
      </c>
      <c r="C71" s="27">
        <v>1651</v>
      </c>
      <c r="D71" s="28" t="s">
        <v>20</v>
      </c>
      <c r="E71" s="28" t="s">
        <v>72</v>
      </c>
      <c r="F71" s="29" t="s">
        <v>693</v>
      </c>
      <c r="G71" s="33">
        <v>1.0604570547023601E-6</v>
      </c>
      <c r="H71" s="33">
        <v>1.16296347545183E-7</v>
      </c>
      <c r="I71" s="33">
        <v>1.54958120876379E-7</v>
      </c>
      <c r="J71" s="33" t="s">
        <v>618</v>
      </c>
      <c r="K71" s="33">
        <v>9.1236936729333392E-6</v>
      </c>
      <c r="L71" s="33" t="s">
        <v>618</v>
      </c>
      <c r="M71" s="33" t="s">
        <v>618</v>
      </c>
      <c r="N71" s="33" t="s">
        <v>618</v>
      </c>
      <c r="O71" s="33">
        <v>1.43387538208874E-6</v>
      </c>
      <c r="P71" s="33">
        <v>9.6880731404464592E-6</v>
      </c>
      <c r="Q71" s="33" t="s">
        <v>618</v>
      </c>
      <c r="R71" s="33">
        <v>4.7182551933821497E-6</v>
      </c>
    </row>
    <row r="72" spans="1:18">
      <c r="A72" s="53">
        <v>2277</v>
      </c>
      <c r="B72" s="28" t="s">
        <v>362</v>
      </c>
      <c r="C72" s="27">
        <v>1832</v>
      </c>
      <c r="D72" s="28" t="s">
        <v>134</v>
      </c>
      <c r="E72" s="28" t="s">
        <v>70</v>
      </c>
      <c r="F72" s="29" t="s">
        <v>694</v>
      </c>
      <c r="G72" s="33">
        <v>6.0458606146910098E-7</v>
      </c>
      <c r="H72" s="33">
        <v>1.5114651536727501E-7</v>
      </c>
      <c r="I72" s="33">
        <v>1.5114651536727501E-7</v>
      </c>
      <c r="J72" s="33" t="s">
        <v>618</v>
      </c>
      <c r="K72" s="33">
        <v>4.5343954610182602E-7</v>
      </c>
      <c r="L72" s="33" t="s">
        <v>618</v>
      </c>
      <c r="M72" s="33" t="s">
        <v>618</v>
      </c>
      <c r="N72" s="33" t="s">
        <v>618</v>
      </c>
      <c r="O72" s="33">
        <v>3.0229303073455102E-7</v>
      </c>
      <c r="P72" s="33">
        <v>7.8874712191313096E-7</v>
      </c>
      <c r="Q72" s="33">
        <v>3.1734351640184899E-6</v>
      </c>
      <c r="R72" s="33">
        <v>7.5573257683637699E-7</v>
      </c>
    </row>
    <row r="73" spans="1:18">
      <c r="A73" s="53">
        <v>2277</v>
      </c>
      <c r="B73" s="28" t="s">
        <v>362</v>
      </c>
      <c r="C73" s="27">
        <v>1833</v>
      </c>
      <c r="D73" s="28" t="s">
        <v>135</v>
      </c>
      <c r="E73" s="28" t="s">
        <v>71</v>
      </c>
      <c r="F73" s="29" t="s">
        <v>695</v>
      </c>
      <c r="G73" s="33">
        <v>6.6501177110146895E-7</v>
      </c>
      <c r="H73" s="33">
        <v>1.66252942775367E-7</v>
      </c>
      <c r="I73" s="33">
        <v>1.66252942775367E-7</v>
      </c>
      <c r="J73" s="33" t="s">
        <v>618</v>
      </c>
      <c r="K73" s="33">
        <v>4.98758828326102E-7</v>
      </c>
      <c r="L73" s="33" t="s">
        <v>618</v>
      </c>
      <c r="M73" s="33" t="s">
        <v>618</v>
      </c>
      <c r="N73" s="33" t="s">
        <v>618</v>
      </c>
      <c r="O73" s="33">
        <v>3.3250588555073501E-7</v>
      </c>
      <c r="P73" s="33">
        <v>9.5001681585924199E-7</v>
      </c>
      <c r="Q73" s="33">
        <v>3.3075371243317899E-7</v>
      </c>
      <c r="R73" s="33">
        <v>8.6226129201132999E-7</v>
      </c>
    </row>
    <row r="74" spans="1:18">
      <c r="A74" s="53">
        <v>4042</v>
      </c>
      <c r="B74" s="28" t="s">
        <v>407</v>
      </c>
      <c r="C74" s="27">
        <v>734</v>
      </c>
      <c r="D74" s="28" t="s">
        <v>232</v>
      </c>
      <c r="E74" s="28" t="s">
        <v>70</v>
      </c>
      <c r="F74" s="29" t="s">
        <v>696</v>
      </c>
      <c r="G74" s="33">
        <v>1.13252469330005E-6</v>
      </c>
      <c r="H74" s="33">
        <v>2.8313117332501198E-7</v>
      </c>
      <c r="I74" s="33">
        <v>5.4995705160935495E-7</v>
      </c>
      <c r="J74" s="33" t="s">
        <v>618</v>
      </c>
      <c r="K74" s="33">
        <v>1.4992437593241501E-4</v>
      </c>
      <c r="L74" s="33" t="s">
        <v>618</v>
      </c>
      <c r="M74" s="33" t="s">
        <v>618</v>
      </c>
      <c r="N74" s="33" t="s">
        <v>618</v>
      </c>
      <c r="O74" s="33">
        <v>2.3003407958077502E-6</v>
      </c>
      <c r="P74" s="33">
        <v>2.3397398814036001E-5</v>
      </c>
      <c r="Q74" s="33" t="s">
        <v>618</v>
      </c>
      <c r="R74" s="33">
        <v>1.3248594654486799E-4</v>
      </c>
    </row>
    <row r="75" spans="1:18">
      <c r="A75" s="53">
        <v>4042</v>
      </c>
      <c r="B75" s="28" t="s">
        <v>407</v>
      </c>
      <c r="C75" s="27">
        <v>734</v>
      </c>
      <c r="D75" s="28" t="s">
        <v>232</v>
      </c>
      <c r="E75" s="28" t="s">
        <v>71</v>
      </c>
      <c r="F75" s="29" t="s">
        <v>696</v>
      </c>
      <c r="G75" s="33">
        <v>1.13252469330005E-6</v>
      </c>
      <c r="H75" s="33">
        <v>2.8313117332501198E-7</v>
      </c>
      <c r="I75" s="33">
        <v>5.4995705160935495E-7</v>
      </c>
      <c r="J75" s="33" t="s">
        <v>618</v>
      </c>
      <c r="K75" s="33">
        <v>1.4992437593241501E-4</v>
      </c>
      <c r="L75" s="33" t="s">
        <v>618</v>
      </c>
      <c r="M75" s="33" t="s">
        <v>618</v>
      </c>
      <c r="N75" s="33" t="s">
        <v>618</v>
      </c>
      <c r="O75" s="33">
        <v>2.3003407958077502E-6</v>
      </c>
      <c r="P75" s="33">
        <v>2.3397398814036001E-5</v>
      </c>
      <c r="Q75" s="33" t="s">
        <v>618</v>
      </c>
      <c r="R75" s="33">
        <v>1.3248594654486799E-4</v>
      </c>
    </row>
    <row r="76" spans="1:18">
      <c r="A76" s="53">
        <v>4042</v>
      </c>
      <c r="B76" s="28" t="s">
        <v>407</v>
      </c>
      <c r="C76" s="27">
        <v>735</v>
      </c>
      <c r="D76" s="28" t="s">
        <v>233</v>
      </c>
      <c r="E76" s="28" t="s">
        <v>72</v>
      </c>
      <c r="F76" s="29" t="s">
        <v>697</v>
      </c>
      <c r="G76" s="33">
        <v>6.7901335897942297E-7</v>
      </c>
      <c r="H76" s="33">
        <v>1.6975333974485601E-7</v>
      </c>
      <c r="I76" s="33">
        <v>1.4040761667408701E-7</v>
      </c>
      <c r="J76" s="33" t="s">
        <v>618</v>
      </c>
      <c r="K76" s="33">
        <v>5.1737579797862495E-4</v>
      </c>
      <c r="L76" s="33" t="s">
        <v>618</v>
      </c>
      <c r="M76" s="33" t="s">
        <v>618</v>
      </c>
      <c r="N76" s="33" t="s">
        <v>618</v>
      </c>
      <c r="O76" s="33">
        <v>1.17498270092843E-6</v>
      </c>
      <c r="P76" s="33">
        <v>6.6210456133499601E-5</v>
      </c>
      <c r="Q76" s="33" t="s">
        <v>618</v>
      </c>
      <c r="R76" s="33">
        <v>3.02343712873217E-4</v>
      </c>
    </row>
    <row r="77" spans="1:18">
      <c r="A77" s="53">
        <v>4042</v>
      </c>
      <c r="B77" s="28" t="s">
        <v>407</v>
      </c>
      <c r="C77" s="27">
        <v>735</v>
      </c>
      <c r="D77" s="28" t="s">
        <v>233</v>
      </c>
      <c r="E77" s="28" t="s">
        <v>73</v>
      </c>
      <c r="F77" s="29" t="s">
        <v>697</v>
      </c>
      <c r="G77" s="33">
        <v>6.7901335897942297E-7</v>
      </c>
      <c r="H77" s="33">
        <v>1.6975333974485601E-7</v>
      </c>
      <c r="I77" s="33">
        <v>1.4040761667408701E-7</v>
      </c>
      <c r="J77" s="33" t="s">
        <v>618</v>
      </c>
      <c r="K77" s="33">
        <v>5.1737579797862495E-4</v>
      </c>
      <c r="L77" s="33" t="s">
        <v>618</v>
      </c>
      <c r="M77" s="33" t="s">
        <v>618</v>
      </c>
      <c r="N77" s="33" t="s">
        <v>618</v>
      </c>
      <c r="O77" s="33">
        <v>1.17498270092843E-6</v>
      </c>
      <c r="P77" s="33">
        <v>6.6210456133499601E-5</v>
      </c>
      <c r="Q77" s="33" t="s">
        <v>618</v>
      </c>
      <c r="R77" s="33">
        <v>3.02343712873217E-4</v>
      </c>
    </row>
    <row r="78" spans="1:18">
      <c r="A78" s="53">
        <v>4042</v>
      </c>
      <c r="B78" s="28" t="s">
        <v>407</v>
      </c>
      <c r="C78" s="27">
        <v>736</v>
      </c>
      <c r="D78" s="28" t="s">
        <v>234</v>
      </c>
      <c r="E78" s="28" t="s">
        <v>72</v>
      </c>
      <c r="F78" s="29" t="s">
        <v>698</v>
      </c>
      <c r="G78" s="33">
        <v>5.9765224157488696E-7</v>
      </c>
      <c r="H78" s="33">
        <v>1.4941306039372201E-7</v>
      </c>
      <c r="I78" s="33">
        <v>1.4941306039372201E-7</v>
      </c>
      <c r="J78" s="33" t="s">
        <v>618</v>
      </c>
      <c r="K78" s="33">
        <v>1.90576690217446E-4</v>
      </c>
      <c r="L78" s="33" t="s">
        <v>618</v>
      </c>
      <c r="M78" s="33" t="s">
        <v>618</v>
      </c>
      <c r="N78" s="33" t="s">
        <v>618</v>
      </c>
      <c r="O78" s="33">
        <v>4.2887284091390401E-7</v>
      </c>
      <c r="P78" s="33">
        <v>2.53085527558342E-5</v>
      </c>
      <c r="Q78" s="33" t="s">
        <v>618</v>
      </c>
      <c r="R78" s="33">
        <v>2.23648828716369E-4</v>
      </c>
    </row>
    <row r="79" spans="1:18">
      <c r="A79" s="54">
        <v>4042</v>
      </c>
      <c r="B79" s="29" t="s">
        <v>407</v>
      </c>
      <c r="C79" s="31">
        <v>736</v>
      </c>
      <c r="D79" s="29" t="s">
        <v>234</v>
      </c>
      <c r="E79" s="29" t="s">
        <v>73</v>
      </c>
      <c r="F79" s="29" t="s">
        <v>698</v>
      </c>
      <c r="G79" s="30">
        <v>5.9765224157488696E-7</v>
      </c>
      <c r="H79" s="30">
        <v>1.4941306039372201E-7</v>
      </c>
      <c r="I79" s="30">
        <v>1.4941306039372201E-7</v>
      </c>
      <c r="J79" s="30" t="s">
        <v>618</v>
      </c>
      <c r="K79" s="30">
        <v>1.90576690217446E-4</v>
      </c>
      <c r="L79" s="30" t="s">
        <v>618</v>
      </c>
      <c r="M79" s="30" t="s">
        <v>618</v>
      </c>
      <c r="N79" s="30" t="s">
        <v>618</v>
      </c>
      <c r="O79" s="30">
        <v>4.2887284091390401E-7</v>
      </c>
      <c r="P79" s="30">
        <v>2.53085527558342E-5</v>
      </c>
      <c r="Q79" s="30" t="s">
        <v>618</v>
      </c>
      <c r="R79" s="30">
        <v>2.23648828716369E-4</v>
      </c>
    </row>
    <row r="80" spans="1:18">
      <c r="A80" s="53">
        <v>4042</v>
      </c>
      <c r="B80" s="28" t="s">
        <v>407</v>
      </c>
      <c r="C80" s="27">
        <v>1244</v>
      </c>
      <c r="D80" s="28" t="s">
        <v>231</v>
      </c>
      <c r="E80" s="28" t="s">
        <v>70</v>
      </c>
      <c r="F80" s="29" t="s">
        <v>699</v>
      </c>
      <c r="G80" s="33">
        <v>1.4087321080002901E-6</v>
      </c>
      <c r="H80" s="33">
        <v>3.5218302700007199E-7</v>
      </c>
      <c r="I80" s="33">
        <v>4.9039093199327004E-7</v>
      </c>
      <c r="J80" s="33" t="s">
        <v>618</v>
      </c>
      <c r="K80" s="33">
        <v>2.88846862303087E-4</v>
      </c>
      <c r="L80" s="33" t="s">
        <v>618</v>
      </c>
      <c r="M80" s="33" t="s">
        <v>618</v>
      </c>
      <c r="N80" s="33" t="s">
        <v>618</v>
      </c>
      <c r="O80" s="33">
        <v>2.1689735851926501E-6</v>
      </c>
      <c r="P80" s="33">
        <v>5.4103327272679301E-5</v>
      </c>
      <c r="Q80" s="33" t="s">
        <v>618</v>
      </c>
      <c r="R80" s="33">
        <v>2.2494681375943601E-4</v>
      </c>
    </row>
    <row r="81" spans="1:18">
      <c r="A81" s="53">
        <v>4042</v>
      </c>
      <c r="B81" s="28" t="s">
        <v>407</v>
      </c>
      <c r="C81" s="27">
        <v>1244</v>
      </c>
      <c r="D81" s="28" t="s">
        <v>231</v>
      </c>
      <c r="E81" s="28" t="s">
        <v>71</v>
      </c>
      <c r="F81" s="29" t="s">
        <v>699</v>
      </c>
      <c r="G81" s="33">
        <v>1.4087321080002901E-6</v>
      </c>
      <c r="H81" s="33">
        <v>3.5218302700007199E-7</v>
      </c>
      <c r="I81" s="33">
        <v>4.9039093199327004E-7</v>
      </c>
      <c r="J81" s="33" t="s">
        <v>618</v>
      </c>
      <c r="K81" s="33">
        <v>2.88846862303087E-4</v>
      </c>
      <c r="L81" s="33" t="s">
        <v>618</v>
      </c>
      <c r="M81" s="33" t="s">
        <v>618</v>
      </c>
      <c r="N81" s="33" t="s">
        <v>618</v>
      </c>
      <c r="O81" s="33">
        <v>2.1689735851926501E-6</v>
      </c>
      <c r="P81" s="33">
        <v>5.4103327272679301E-5</v>
      </c>
      <c r="Q81" s="33" t="s">
        <v>618</v>
      </c>
      <c r="R81" s="33">
        <v>2.2494681375943601E-4</v>
      </c>
    </row>
    <row r="82" spans="1:18">
      <c r="A82" s="54">
        <v>6098</v>
      </c>
      <c r="B82" s="29" t="s">
        <v>428</v>
      </c>
      <c r="C82" s="31">
        <v>1151</v>
      </c>
      <c r="D82" s="29" t="s">
        <v>84</v>
      </c>
      <c r="E82" s="29" t="s">
        <v>84</v>
      </c>
      <c r="F82" s="29" t="s">
        <v>700</v>
      </c>
      <c r="G82" s="30">
        <v>2.8366863138614601E-6</v>
      </c>
      <c r="H82" s="30">
        <v>1.9341043049055398E-6</v>
      </c>
      <c r="I82" s="30">
        <v>1.77292894616341E-6</v>
      </c>
      <c r="J82" s="30" t="s">
        <v>618</v>
      </c>
      <c r="K82" s="30">
        <v>6.8225915872324798E-6</v>
      </c>
      <c r="L82" s="30" t="s">
        <v>618</v>
      </c>
      <c r="M82" s="30" t="s">
        <v>618</v>
      </c>
      <c r="N82" s="30" t="s">
        <v>618</v>
      </c>
      <c r="O82" s="30">
        <v>3.45545534232165E-6</v>
      </c>
      <c r="P82" s="30">
        <v>1.5923448090078801E-3</v>
      </c>
      <c r="Q82" s="30">
        <v>5.53310911790397E-6</v>
      </c>
      <c r="R82" s="30">
        <v>1.7436570196381099E-6</v>
      </c>
    </row>
    <row r="83" spans="1:18">
      <c r="A83" s="53">
        <v>6288</v>
      </c>
      <c r="B83" s="28" t="s">
        <v>536</v>
      </c>
      <c r="C83" s="27">
        <v>1257</v>
      </c>
      <c r="D83" s="28" t="s">
        <v>70</v>
      </c>
      <c r="E83" s="28" t="s">
        <v>84</v>
      </c>
      <c r="F83" s="29" t="s">
        <v>701</v>
      </c>
      <c r="G83" s="33" t="s">
        <v>618</v>
      </c>
      <c r="H83" s="33" t="s">
        <v>618</v>
      </c>
      <c r="I83" s="33" t="s">
        <v>618</v>
      </c>
      <c r="J83" s="33" t="s">
        <v>618</v>
      </c>
      <c r="K83" s="33" t="s">
        <v>618</v>
      </c>
      <c r="L83" s="33" t="s">
        <v>618</v>
      </c>
      <c r="M83" s="33">
        <v>1.54047556833349E-4</v>
      </c>
      <c r="N83" s="33">
        <v>2.6376841946594998E-3</v>
      </c>
      <c r="O83" s="33" t="s">
        <v>618</v>
      </c>
      <c r="P83" s="33" t="s">
        <v>618</v>
      </c>
      <c r="Q83" s="33" t="s">
        <v>618</v>
      </c>
      <c r="R83" s="33" t="s">
        <v>618</v>
      </c>
    </row>
    <row r="84" spans="1:18">
      <c r="A84" s="53">
        <v>492</v>
      </c>
      <c r="B84" s="28" t="s">
        <v>364</v>
      </c>
      <c r="C84" s="27">
        <v>1189</v>
      </c>
      <c r="D84" s="28" t="s">
        <v>92</v>
      </c>
      <c r="E84" s="28" t="s">
        <v>74</v>
      </c>
      <c r="F84" s="29" t="s">
        <v>702</v>
      </c>
      <c r="G84" s="33">
        <v>1.6403606312903E-7</v>
      </c>
      <c r="H84" s="33">
        <v>1.0938643845318E-8</v>
      </c>
      <c r="I84" s="33">
        <v>6.75939084511129E-8</v>
      </c>
      <c r="J84" s="33" t="s">
        <v>618</v>
      </c>
      <c r="K84" s="33">
        <v>1.9802494431008599E-7</v>
      </c>
      <c r="L84" s="33" t="s">
        <v>618</v>
      </c>
      <c r="M84" s="33" t="s">
        <v>618</v>
      </c>
      <c r="N84" s="33" t="s">
        <v>618</v>
      </c>
      <c r="O84" s="33">
        <v>1.06896630264037E-6</v>
      </c>
      <c r="P84" s="33">
        <v>2.5234113438247898E-7</v>
      </c>
      <c r="Q84" s="33" t="s">
        <v>618</v>
      </c>
      <c r="R84" s="33">
        <v>1.5419643756648699E-7</v>
      </c>
    </row>
    <row r="85" spans="1:18">
      <c r="A85" s="53">
        <v>492</v>
      </c>
      <c r="B85" s="28" t="s">
        <v>364</v>
      </c>
      <c r="C85" s="27">
        <v>1190</v>
      </c>
      <c r="D85" s="28" t="s">
        <v>93</v>
      </c>
      <c r="E85" s="28" t="s">
        <v>79</v>
      </c>
      <c r="F85" s="29" t="s">
        <v>703</v>
      </c>
      <c r="G85" s="33">
        <v>3.68111897911297E-7</v>
      </c>
      <c r="H85" s="33">
        <v>1.7616795495636401E-8</v>
      </c>
      <c r="I85" s="33">
        <v>2.27591649631179E-7</v>
      </c>
      <c r="J85" s="33" t="s">
        <v>618</v>
      </c>
      <c r="K85" s="33">
        <v>7.5231696588426503E-7</v>
      </c>
      <c r="L85" s="33" t="s">
        <v>618</v>
      </c>
      <c r="M85" s="33" t="s">
        <v>618</v>
      </c>
      <c r="N85" s="33" t="s">
        <v>618</v>
      </c>
      <c r="O85" s="33">
        <v>2.8679845098899198E-6</v>
      </c>
      <c r="P85" s="33">
        <v>6.5186666476150903E-7</v>
      </c>
      <c r="Q85" s="33" t="s">
        <v>618</v>
      </c>
      <c r="R85" s="33">
        <v>3.25321705747363E-7</v>
      </c>
    </row>
    <row r="86" spans="1:18">
      <c r="A86" s="53">
        <v>6077</v>
      </c>
      <c r="B86" s="28" t="s">
        <v>374</v>
      </c>
      <c r="C86" s="27">
        <v>1835</v>
      </c>
      <c r="D86" s="28" t="s">
        <v>135</v>
      </c>
      <c r="E86" s="28" t="s">
        <v>71</v>
      </c>
      <c r="F86" s="29" t="s">
        <v>704</v>
      </c>
      <c r="G86" s="33">
        <v>5.4121299119931502E-7</v>
      </c>
      <c r="H86" s="33">
        <v>1.3530324779982899E-7</v>
      </c>
      <c r="I86" s="33">
        <v>4.8029800380833004E-7</v>
      </c>
      <c r="J86" s="33" t="s">
        <v>618</v>
      </c>
      <c r="K86" s="33">
        <v>4.1743455753723299E-7</v>
      </c>
      <c r="L86" s="33" t="s">
        <v>618</v>
      </c>
      <c r="M86" s="33" t="s">
        <v>618</v>
      </c>
      <c r="N86" s="33" t="s">
        <v>618</v>
      </c>
      <c r="O86" s="33">
        <v>2.7060649559965698E-7</v>
      </c>
      <c r="P86" s="33">
        <v>8.4188687519893402E-7</v>
      </c>
      <c r="Q86" s="33" t="s">
        <v>618</v>
      </c>
      <c r="R86" s="33">
        <v>6.9154993319912404E-7</v>
      </c>
    </row>
    <row r="87" spans="1:18">
      <c r="A87" s="53">
        <v>6077</v>
      </c>
      <c r="B87" s="28" t="s">
        <v>374</v>
      </c>
      <c r="C87" s="27">
        <v>2170</v>
      </c>
      <c r="D87" s="28" t="s">
        <v>134</v>
      </c>
      <c r="E87" s="28" t="s">
        <v>70</v>
      </c>
      <c r="F87" s="29" t="s">
        <v>705</v>
      </c>
      <c r="G87" s="33">
        <v>4.8767077593164802E-7</v>
      </c>
      <c r="H87" s="33">
        <v>1.2191769398291201E-7</v>
      </c>
      <c r="I87" s="33">
        <v>4.1687418803184103E-7</v>
      </c>
      <c r="J87" s="33" t="s">
        <v>618</v>
      </c>
      <c r="K87" s="33">
        <v>3.6575308194873599E-7</v>
      </c>
      <c r="L87" s="33" t="s">
        <v>618</v>
      </c>
      <c r="M87" s="33" t="s">
        <v>618</v>
      </c>
      <c r="N87" s="33" t="s">
        <v>618</v>
      </c>
      <c r="O87" s="33">
        <v>4.3588147542004598E-7</v>
      </c>
      <c r="P87" s="33">
        <v>7.5859898478256405E-7</v>
      </c>
      <c r="Q87" s="33" t="s">
        <v>618</v>
      </c>
      <c r="R87" s="33">
        <v>6.2313488035710604E-7</v>
      </c>
    </row>
    <row r="88" spans="1:18">
      <c r="A88" s="53">
        <v>6181</v>
      </c>
      <c r="B88" s="28" t="s">
        <v>398</v>
      </c>
      <c r="C88" s="27">
        <v>452145</v>
      </c>
      <c r="D88" s="28" t="s">
        <v>70</v>
      </c>
      <c r="E88" s="28" t="s">
        <v>70</v>
      </c>
      <c r="F88" s="29" t="s">
        <v>706</v>
      </c>
      <c r="G88" s="33">
        <v>2.1147765304076099E-7</v>
      </c>
      <c r="H88" s="33">
        <v>1.6874053873235801E-7</v>
      </c>
      <c r="I88" s="33">
        <v>2.4866810406982698E-7</v>
      </c>
      <c r="J88" s="33" t="s">
        <v>618</v>
      </c>
      <c r="K88" s="33">
        <v>1.36619885087546E-6</v>
      </c>
      <c r="L88" s="33" t="s">
        <v>618</v>
      </c>
      <c r="M88" s="33" t="s">
        <v>618</v>
      </c>
      <c r="N88" s="33" t="s">
        <v>618</v>
      </c>
      <c r="O88" s="33">
        <v>4.6152500892852898E-7</v>
      </c>
      <c r="P88" s="33">
        <v>1.03490231312552E-6</v>
      </c>
      <c r="Q88" s="33">
        <v>6.44493889766039E-6</v>
      </c>
      <c r="R88" s="33">
        <v>7.0616316679845802E-6</v>
      </c>
    </row>
    <row r="89" spans="1:18">
      <c r="A89" s="53">
        <v>6181</v>
      </c>
      <c r="B89" s="28" t="s">
        <v>398</v>
      </c>
      <c r="C89" s="27">
        <v>452145</v>
      </c>
      <c r="D89" s="28" t="s">
        <v>71</v>
      </c>
      <c r="E89" s="28" t="s">
        <v>71</v>
      </c>
      <c r="F89" s="29" t="s">
        <v>707</v>
      </c>
      <c r="G89" s="33">
        <v>2.1147765304076099E-7</v>
      </c>
      <c r="H89" s="33">
        <v>1.6874053873235801E-7</v>
      </c>
      <c r="I89" s="33">
        <v>2.4866810406982698E-7</v>
      </c>
      <c r="J89" s="33" t="s">
        <v>618</v>
      </c>
      <c r="K89" s="33">
        <v>1.36619885087546E-6</v>
      </c>
      <c r="L89" s="33" t="s">
        <v>618</v>
      </c>
      <c r="M89" s="33" t="s">
        <v>618</v>
      </c>
      <c r="N89" s="33" t="s">
        <v>618</v>
      </c>
      <c r="O89" s="33">
        <v>4.6152500892852898E-7</v>
      </c>
      <c r="P89" s="33">
        <v>1.03490231312552E-6</v>
      </c>
      <c r="Q89" s="33">
        <v>6.44493889766039E-6</v>
      </c>
      <c r="R89" s="33">
        <v>7.0616316679845802E-6</v>
      </c>
    </row>
    <row r="90" spans="1:18">
      <c r="A90" s="54">
        <v>8219</v>
      </c>
      <c r="B90" s="29" t="s">
        <v>708</v>
      </c>
      <c r="C90" s="31">
        <v>1191</v>
      </c>
      <c r="D90" s="29" t="s">
        <v>18</v>
      </c>
      <c r="E90" s="29" t="s">
        <v>70</v>
      </c>
      <c r="F90" s="29" t="s">
        <v>709</v>
      </c>
      <c r="G90" s="30" t="s">
        <v>618</v>
      </c>
      <c r="H90" s="30" t="s">
        <v>618</v>
      </c>
      <c r="I90" s="30" t="s">
        <v>618</v>
      </c>
      <c r="J90" s="30" t="s">
        <v>618</v>
      </c>
      <c r="K90" s="30" t="s">
        <v>618</v>
      </c>
      <c r="L90" s="30" t="s">
        <v>618</v>
      </c>
      <c r="M90" s="30" t="s">
        <v>618</v>
      </c>
      <c r="N90" s="30" t="s">
        <v>618</v>
      </c>
      <c r="O90" s="30" t="s">
        <v>618</v>
      </c>
      <c r="P90" s="30" t="s">
        <v>618</v>
      </c>
      <c r="Q90" s="30" t="s">
        <v>618</v>
      </c>
      <c r="R90" s="30" t="s">
        <v>618</v>
      </c>
    </row>
    <row r="91" spans="1:18">
      <c r="A91" s="54">
        <v>10849</v>
      </c>
      <c r="B91" s="29" t="s">
        <v>532</v>
      </c>
      <c r="C91" s="31">
        <v>844</v>
      </c>
      <c r="D91" s="29" t="s">
        <v>42</v>
      </c>
      <c r="E91" s="29" t="s">
        <v>262</v>
      </c>
      <c r="F91" s="29" t="s">
        <v>710</v>
      </c>
      <c r="G91" s="30">
        <v>3.0972409565465501E-7</v>
      </c>
      <c r="H91" s="30">
        <v>4.23908853431257E-8</v>
      </c>
      <c r="I91" s="30">
        <v>8.1885464849884905E-8</v>
      </c>
      <c r="J91" s="30" t="s">
        <v>618</v>
      </c>
      <c r="K91" s="30">
        <v>1.1623889774656699E-6</v>
      </c>
      <c r="L91" s="30" t="s">
        <v>618</v>
      </c>
      <c r="M91" s="30" t="s">
        <v>618</v>
      </c>
      <c r="N91" s="30" t="s">
        <v>618</v>
      </c>
      <c r="O91" s="30">
        <v>9.2109919298513795E-7</v>
      </c>
      <c r="P91" s="30">
        <v>2.3117186715701001E-6</v>
      </c>
      <c r="Q91" s="30">
        <v>5.09553963764656E-6</v>
      </c>
      <c r="R91" s="30">
        <v>9.1289452674108302E-7</v>
      </c>
    </row>
    <row r="92" spans="1:18">
      <c r="A92" s="53">
        <v>10849</v>
      </c>
      <c r="B92" s="28" t="s">
        <v>532</v>
      </c>
      <c r="C92" s="27">
        <v>845</v>
      </c>
      <c r="D92" s="28" t="s">
        <v>43</v>
      </c>
      <c r="E92" s="28" t="s">
        <v>263</v>
      </c>
      <c r="F92" s="29" t="s">
        <v>711</v>
      </c>
      <c r="G92" s="33" t="s">
        <v>618</v>
      </c>
      <c r="H92" s="33" t="s">
        <v>618</v>
      </c>
      <c r="I92" s="33" t="s">
        <v>618</v>
      </c>
      <c r="J92" s="33" t="s">
        <v>618</v>
      </c>
      <c r="K92" s="33" t="s">
        <v>618</v>
      </c>
      <c r="L92" s="33" t="s">
        <v>618</v>
      </c>
      <c r="M92" s="33" t="s">
        <v>618</v>
      </c>
      <c r="N92" s="33" t="s">
        <v>618</v>
      </c>
      <c r="O92" s="33" t="s">
        <v>618</v>
      </c>
      <c r="P92" s="33" t="s">
        <v>618</v>
      </c>
      <c r="Q92" s="33" t="s">
        <v>618</v>
      </c>
      <c r="R92" s="33" t="s">
        <v>618</v>
      </c>
    </row>
    <row r="93" spans="1:18">
      <c r="A93" s="53">
        <v>3280</v>
      </c>
      <c r="B93" s="28" t="s">
        <v>486</v>
      </c>
      <c r="C93" s="27">
        <v>63254</v>
      </c>
      <c r="D93" s="28" t="s">
        <v>15</v>
      </c>
      <c r="E93" s="28" t="s">
        <v>206</v>
      </c>
      <c r="F93" s="29" t="s">
        <v>712</v>
      </c>
      <c r="G93" s="33">
        <v>4.1145898743107703E-6</v>
      </c>
      <c r="H93" s="33">
        <v>2.1350406793534199E-7</v>
      </c>
      <c r="I93" s="33">
        <v>4.4369670337220098E-7</v>
      </c>
      <c r="J93" s="33" t="s">
        <v>618</v>
      </c>
      <c r="K93" s="33">
        <v>3.8389155500332999E-6</v>
      </c>
      <c r="L93" s="33" t="s">
        <v>618</v>
      </c>
      <c r="M93" s="33" t="s">
        <v>618</v>
      </c>
      <c r="N93" s="33" t="s">
        <v>618</v>
      </c>
      <c r="O93" s="33">
        <v>2.1182549662128098E-6</v>
      </c>
      <c r="P93" s="33">
        <v>7.0343569963488601E-6</v>
      </c>
      <c r="Q93" s="33">
        <v>4.3387113091501101E-8</v>
      </c>
      <c r="R93" s="33">
        <v>1.81044270952733E-5</v>
      </c>
    </row>
    <row r="94" spans="1:18">
      <c r="A94" s="53">
        <v>3287</v>
      </c>
      <c r="B94" s="28" t="s">
        <v>441</v>
      </c>
      <c r="C94" s="27">
        <v>876</v>
      </c>
      <c r="D94" s="28" t="s">
        <v>208</v>
      </c>
      <c r="E94" s="28" t="s">
        <v>207</v>
      </c>
      <c r="F94" s="29" t="s">
        <v>713</v>
      </c>
      <c r="G94" s="33">
        <v>1.8927151343856701E-5</v>
      </c>
      <c r="H94" s="33">
        <v>3.79288180132868E-8</v>
      </c>
      <c r="I94" s="33">
        <v>9.2742383446660902E-7</v>
      </c>
      <c r="J94" s="33" t="s">
        <v>618</v>
      </c>
      <c r="K94" s="33">
        <v>2.27335559104722E-6</v>
      </c>
      <c r="L94" s="33" t="s">
        <v>618</v>
      </c>
      <c r="M94" s="33" t="s">
        <v>618</v>
      </c>
      <c r="N94" s="33" t="s">
        <v>618</v>
      </c>
      <c r="O94" s="33">
        <v>1.1686268343442499E-6</v>
      </c>
      <c r="P94" s="33">
        <v>8.1874785249612701E-6</v>
      </c>
      <c r="Q94" s="33">
        <v>5.9752352294541398E-8</v>
      </c>
      <c r="R94" s="33">
        <v>7.6731938416418795E-6</v>
      </c>
    </row>
    <row r="95" spans="1:18">
      <c r="A95" s="53">
        <v>3287</v>
      </c>
      <c r="B95" s="28" t="s">
        <v>441</v>
      </c>
      <c r="C95" s="27">
        <v>876</v>
      </c>
      <c r="D95" s="28" t="s">
        <v>210</v>
      </c>
      <c r="E95" s="28" t="s">
        <v>209</v>
      </c>
      <c r="F95" s="29" t="s">
        <v>714</v>
      </c>
      <c r="G95" s="33">
        <v>1.8927151343856701E-5</v>
      </c>
      <c r="H95" s="33">
        <v>3.79288180132868E-8</v>
      </c>
      <c r="I95" s="33">
        <v>9.2742383446660902E-7</v>
      </c>
      <c r="J95" s="33" t="s">
        <v>618</v>
      </c>
      <c r="K95" s="33">
        <v>2.27335559104722E-6</v>
      </c>
      <c r="L95" s="33" t="s">
        <v>618</v>
      </c>
      <c r="M95" s="33" t="s">
        <v>618</v>
      </c>
      <c r="N95" s="33" t="s">
        <v>618</v>
      </c>
      <c r="O95" s="33">
        <v>1.1686268343442499E-6</v>
      </c>
      <c r="P95" s="33">
        <v>8.1874785249612701E-6</v>
      </c>
      <c r="Q95" s="33">
        <v>5.9752352294541398E-8</v>
      </c>
      <c r="R95" s="33">
        <v>7.6731938416418795E-6</v>
      </c>
    </row>
    <row r="96" spans="1:18">
      <c r="A96" s="55" t="s">
        <v>715</v>
      </c>
      <c r="B96" s="34"/>
      <c r="C96" s="34"/>
      <c r="D96" s="34"/>
      <c r="E96" s="34"/>
      <c r="F96" s="34"/>
      <c r="G96" s="35">
        <v>2.5938722589443331E-6</v>
      </c>
      <c r="H96" s="35">
        <v>2.3780778906427925E-7</v>
      </c>
      <c r="I96" s="35">
        <v>4.0798852917003276E-7</v>
      </c>
      <c r="J96" s="35" t="e">
        <v>#DIV/0!</v>
      </c>
      <c r="K96" s="35">
        <v>1.0565272179358017E-4</v>
      </c>
      <c r="L96" s="35" t="e">
        <v>#DIV/0!</v>
      </c>
      <c r="M96" s="35">
        <v>1.54047556833349E-4</v>
      </c>
      <c r="N96" s="35">
        <v>2.6376841946594998E-3</v>
      </c>
      <c r="O96" s="35">
        <v>1.3006166416215744E-6</v>
      </c>
      <c r="P96" s="35">
        <v>8.9641211229155211E-5</v>
      </c>
      <c r="Q96" s="35">
        <v>3.0206230272226182E-6</v>
      </c>
      <c r="R96" s="35">
        <v>8.2964167521263002E-5</v>
      </c>
    </row>
    <row r="97" spans="1:18">
      <c r="A97" s="55" t="s">
        <v>716</v>
      </c>
      <c r="B97" s="34"/>
      <c r="C97" s="34"/>
      <c r="D97" s="34"/>
      <c r="E97" s="34"/>
      <c r="F97" s="34"/>
      <c r="G97" s="36">
        <v>22</v>
      </c>
      <c r="H97" s="36">
        <v>22</v>
      </c>
      <c r="I97" s="36">
        <v>22</v>
      </c>
      <c r="J97" s="36">
        <v>0</v>
      </c>
      <c r="K97" s="36">
        <v>22</v>
      </c>
      <c r="L97" s="36">
        <v>0</v>
      </c>
      <c r="M97" s="36">
        <v>1</v>
      </c>
      <c r="N97" s="36">
        <v>1</v>
      </c>
      <c r="O97" s="36">
        <v>22</v>
      </c>
      <c r="P97" s="36">
        <v>22</v>
      </c>
      <c r="Q97" s="36">
        <v>9</v>
      </c>
      <c r="R97" s="36">
        <v>22</v>
      </c>
    </row>
    <row r="98" spans="1:18">
      <c r="A98" s="56">
        <v>2324</v>
      </c>
      <c r="B98" s="38" t="s">
        <v>399</v>
      </c>
      <c r="C98" s="37">
        <v>1972</v>
      </c>
      <c r="D98" s="38" t="s">
        <v>70</v>
      </c>
      <c r="E98" s="38" t="s">
        <v>70</v>
      </c>
      <c r="F98" s="39" t="s">
        <v>717</v>
      </c>
      <c r="G98" s="40">
        <v>3.7844518526803702E-8</v>
      </c>
      <c r="H98" s="40">
        <v>6.5097724933821203E-9</v>
      </c>
      <c r="I98" s="40">
        <v>1.9835652330025601E-8</v>
      </c>
      <c r="J98" s="40" t="s">
        <v>618</v>
      </c>
      <c r="K98" s="40">
        <v>2.7653940960916898E-7</v>
      </c>
      <c r="L98" s="40" t="s">
        <v>618</v>
      </c>
      <c r="M98" s="40">
        <v>5.7130599223756701E-3</v>
      </c>
      <c r="N98" s="40">
        <v>5.5296177676607695E-4</v>
      </c>
      <c r="O98" s="40">
        <v>9.0550520926906295E-8</v>
      </c>
      <c r="P98" s="40">
        <v>2.5855095445842198E-7</v>
      </c>
      <c r="Q98" s="40" t="s">
        <v>618</v>
      </c>
      <c r="R98" s="40">
        <v>3.9712387074286098E-7</v>
      </c>
    </row>
    <row r="99" spans="1:18">
      <c r="A99" s="57">
        <v>3098</v>
      </c>
      <c r="B99" s="39" t="s">
        <v>491</v>
      </c>
      <c r="C99" s="41">
        <v>966</v>
      </c>
      <c r="D99" s="39" t="s">
        <v>194</v>
      </c>
      <c r="E99" s="39" t="s">
        <v>70</v>
      </c>
      <c r="F99" s="39" t="s">
        <v>718</v>
      </c>
      <c r="G99" s="42">
        <v>2.3100321676557101E-5</v>
      </c>
      <c r="H99" s="42">
        <v>4.8813901620825597E-7</v>
      </c>
      <c r="I99" s="42">
        <v>2.9826744462352697E-7</v>
      </c>
      <c r="J99" s="42" t="s">
        <v>618</v>
      </c>
      <c r="K99" s="42">
        <v>8.6441672217609699E-6</v>
      </c>
      <c r="L99" s="42" t="s">
        <v>618</v>
      </c>
      <c r="M99" s="42">
        <v>5.53039270030101E-4</v>
      </c>
      <c r="N99" s="42">
        <v>1.03624244742091E-4</v>
      </c>
      <c r="O99" s="42">
        <v>3.70071355437324E-5</v>
      </c>
      <c r="P99" s="42">
        <v>1.10164453568506E-5</v>
      </c>
      <c r="Q99" s="42">
        <v>1.11321530566875E-6</v>
      </c>
      <c r="R99" s="42">
        <v>6.2708277523683603E-6</v>
      </c>
    </row>
    <row r="100" spans="1:18">
      <c r="A100" s="56">
        <v>3098</v>
      </c>
      <c r="B100" s="38" t="s">
        <v>491</v>
      </c>
      <c r="C100" s="37">
        <v>966</v>
      </c>
      <c r="D100" s="38" t="s">
        <v>195</v>
      </c>
      <c r="E100" s="38" t="s">
        <v>71</v>
      </c>
      <c r="F100" s="39" t="s">
        <v>719</v>
      </c>
      <c r="G100" s="40">
        <v>2.3100321676557101E-5</v>
      </c>
      <c r="H100" s="40">
        <v>4.8813901620825597E-7</v>
      </c>
      <c r="I100" s="40">
        <v>2.9826744462352697E-7</v>
      </c>
      <c r="J100" s="40" t="s">
        <v>618</v>
      </c>
      <c r="K100" s="40">
        <v>8.6441672217609699E-6</v>
      </c>
      <c r="L100" s="40" t="s">
        <v>618</v>
      </c>
      <c r="M100" s="40">
        <v>5.53039270030101E-4</v>
      </c>
      <c r="N100" s="40">
        <v>1.03624244742091E-4</v>
      </c>
      <c r="O100" s="40">
        <v>3.70071355437324E-5</v>
      </c>
      <c r="P100" s="40">
        <v>1.10164453568506E-5</v>
      </c>
      <c r="Q100" s="40">
        <v>1.11321530566875E-6</v>
      </c>
      <c r="R100" s="40">
        <v>6.2708277523683603E-6</v>
      </c>
    </row>
    <row r="101" spans="1:18">
      <c r="A101" s="56">
        <v>3098</v>
      </c>
      <c r="B101" s="38" t="s">
        <v>491</v>
      </c>
      <c r="C101" s="37">
        <v>966</v>
      </c>
      <c r="D101" s="38" t="s">
        <v>196</v>
      </c>
      <c r="E101" s="38" t="s">
        <v>72</v>
      </c>
      <c r="F101" s="39" t="s">
        <v>720</v>
      </c>
      <c r="G101" s="40">
        <v>2.3100321676557101E-5</v>
      </c>
      <c r="H101" s="40">
        <v>4.8813901620825597E-7</v>
      </c>
      <c r="I101" s="40">
        <v>2.9826744462352697E-7</v>
      </c>
      <c r="J101" s="40" t="s">
        <v>618</v>
      </c>
      <c r="K101" s="40">
        <v>8.6441672217609699E-6</v>
      </c>
      <c r="L101" s="40" t="s">
        <v>618</v>
      </c>
      <c r="M101" s="40">
        <v>5.53039270030101E-4</v>
      </c>
      <c r="N101" s="40">
        <v>1.03624244742091E-4</v>
      </c>
      <c r="O101" s="40">
        <v>3.70071355437324E-5</v>
      </c>
      <c r="P101" s="40">
        <v>1.10164453568506E-5</v>
      </c>
      <c r="Q101" s="40">
        <v>1.11321530566875E-6</v>
      </c>
      <c r="R101" s="40">
        <v>6.2708277523683603E-6</v>
      </c>
    </row>
    <row r="102" spans="1:18">
      <c r="A102" s="56">
        <v>3098</v>
      </c>
      <c r="B102" s="38" t="s">
        <v>491</v>
      </c>
      <c r="C102" s="37">
        <v>966</v>
      </c>
      <c r="D102" s="38" t="s">
        <v>197</v>
      </c>
      <c r="E102" s="38" t="s">
        <v>73</v>
      </c>
      <c r="F102" s="39" t="s">
        <v>721</v>
      </c>
      <c r="G102" s="40">
        <v>2.3100321676557101E-5</v>
      </c>
      <c r="H102" s="40">
        <v>4.8813901620825597E-7</v>
      </c>
      <c r="I102" s="40">
        <v>2.9826744462352697E-7</v>
      </c>
      <c r="J102" s="40" t="s">
        <v>618</v>
      </c>
      <c r="K102" s="40">
        <v>8.6441672217609699E-6</v>
      </c>
      <c r="L102" s="40" t="s">
        <v>618</v>
      </c>
      <c r="M102" s="40">
        <v>5.53039270030101E-4</v>
      </c>
      <c r="N102" s="40">
        <v>1.03624244742091E-4</v>
      </c>
      <c r="O102" s="40">
        <v>3.70071355437324E-5</v>
      </c>
      <c r="P102" s="40">
        <v>1.10164453568506E-5</v>
      </c>
      <c r="Q102" s="40">
        <v>1.11321530566875E-6</v>
      </c>
      <c r="R102" s="40">
        <v>6.2708277523683603E-6</v>
      </c>
    </row>
    <row r="103" spans="1:18">
      <c r="A103" s="55" t="s">
        <v>722</v>
      </c>
      <c r="B103" s="34"/>
      <c r="C103" s="34"/>
      <c r="D103" s="34"/>
      <c r="E103" s="34"/>
      <c r="F103" s="34"/>
      <c r="G103" s="35">
        <v>1.8487826244951043E-5</v>
      </c>
      <c r="H103" s="35">
        <v>3.9181316746528119E-7</v>
      </c>
      <c r="I103" s="35">
        <v>2.425810861648267E-7</v>
      </c>
      <c r="J103" s="35" t="e">
        <v>#DIV/0!</v>
      </c>
      <c r="K103" s="35">
        <v>6.9706416593306091E-6</v>
      </c>
      <c r="L103" s="35" t="e">
        <v>#DIV/0!</v>
      </c>
      <c r="M103" s="35">
        <v>1.5850434004992145E-3</v>
      </c>
      <c r="N103" s="35">
        <v>1.9349175114688821E-4</v>
      </c>
      <c r="O103" s="35">
        <v>2.9623818539171303E-5</v>
      </c>
      <c r="P103" s="35">
        <v>8.8648664763721638E-6</v>
      </c>
      <c r="Q103" s="35">
        <v>1.11321530566875E-6</v>
      </c>
      <c r="R103" s="35">
        <v>5.0960869760432601E-6</v>
      </c>
    </row>
    <row r="104" spans="1:18">
      <c r="A104" s="55" t="s">
        <v>723</v>
      </c>
      <c r="B104" s="34"/>
      <c r="C104" s="34"/>
      <c r="D104" s="34"/>
      <c r="E104" s="34"/>
      <c r="F104" s="34"/>
      <c r="G104" s="36">
        <v>5</v>
      </c>
      <c r="H104" s="36">
        <v>5</v>
      </c>
      <c r="I104" s="36">
        <v>5</v>
      </c>
      <c r="J104" s="36">
        <v>0</v>
      </c>
      <c r="K104" s="36">
        <v>5</v>
      </c>
      <c r="L104" s="36">
        <v>0</v>
      </c>
      <c r="M104" s="36">
        <v>5</v>
      </c>
      <c r="N104" s="36">
        <v>5</v>
      </c>
      <c r="O104" s="36">
        <v>5</v>
      </c>
      <c r="P104" s="36">
        <v>5</v>
      </c>
      <c r="Q104" s="36">
        <v>4</v>
      </c>
      <c r="R104" s="36">
        <v>5</v>
      </c>
    </row>
    <row r="105" spans="1:18">
      <c r="A105" s="54">
        <v>708</v>
      </c>
      <c r="B105" s="29" t="s">
        <v>416</v>
      </c>
      <c r="C105" s="31">
        <v>1984</v>
      </c>
      <c r="D105" s="29" t="s">
        <v>18</v>
      </c>
      <c r="E105" s="29" t="s">
        <v>70</v>
      </c>
      <c r="F105" s="29" t="s">
        <v>724</v>
      </c>
      <c r="G105" s="30">
        <v>3.3869338085855898E-6</v>
      </c>
      <c r="H105" s="30">
        <v>5.7666681673316698E-8</v>
      </c>
      <c r="I105" s="30">
        <v>1.3609336874902701E-7</v>
      </c>
      <c r="J105" s="30" t="s">
        <v>618</v>
      </c>
      <c r="K105" s="30">
        <v>1.15011768162948E-6</v>
      </c>
      <c r="L105" s="30" t="s">
        <v>618</v>
      </c>
      <c r="M105" s="30">
        <v>7.8766681379477104E-5</v>
      </c>
      <c r="N105" s="30">
        <v>2.34885356549594E-5</v>
      </c>
      <c r="O105" s="30">
        <v>6.4907153890291599E-7</v>
      </c>
      <c r="P105" s="30">
        <v>3.6408400379403499E-6</v>
      </c>
      <c r="Q105" s="30" t="s">
        <v>618</v>
      </c>
      <c r="R105" s="30">
        <v>1.10793748153959E-6</v>
      </c>
    </row>
    <row r="106" spans="1:18">
      <c r="A106" s="54">
        <v>708</v>
      </c>
      <c r="B106" s="29" t="s">
        <v>416</v>
      </c>
      <c r="C106" s="31">
        <v>1984</v>
      </c>
      <c r="D106" s="29" t="s">
        <v>19</v>
      </c>
      <c r="E106" s="29" t="s">
        <v>71</v>
      </c>
      <c r="F106" s="29" t="s">
        <v>725</v>
      </c>
      <c r="G106" s="30">
        <v>3.3869338085855898E-6</v>
      </c>
      <c r="H106" s="30">
        <v>5.7666681673316698E-8</v>
      </c>
      <c r="I106" s="30">
        <v>1.3609336874902701E-7</v>
      </c>
      <c r="J106" s="30" t="s">
        <v>618</v>
      </c>
      <c r="K106" s="30">
        <v>1.15011768162948E-6</v>
      </c>
      <c r="L106" s="30" t="s">
        <v>618</v>
      </c>
      <c r="M106" s="30">
        <v>7.8766681379477104E-5</v>
      </c>
      <c r="N106" s="30">
        <v>2.34885356549594E-5</v>
      </c>
      <c r="O106" s="30">
        <v>6.4907153890291599E-7</v>
      </c>
      <c r="P106" s="30">
        <v>3.6408400379403499E-6</v>
      </c>
      <c r="Q106" s="30" t="s">
        <v>618</v>
      </c>
      <c r="R106" s="30">
        <v>1.10793748153959E-6</v>
      </c>
    </row>
    <row r="107" spans="1:18">
      <c r="A107" s="54">
        <v>708</v>
      </c>
      <c r="B107" s="29" t="s">
        <v>416</v>
      </c>
      <c r="C107" s="31">
        <v>1984</v>
      </c>
      <c r="D107" s="29" t="s">
        <v>20</v>
      </c>
      <c r="E107" s="29" t="s">
        <v>72</v>
      </c>
      <c r="F107" s="29" t="s">
        <v>726</v>
      </c>
      <c r="G107" s="30">
        <v>3.3869338085855898E-6</v>
      </c>
      <c r="H107" s="30">
        <v>5.7666681673316698E-8</v>
      </c>
      <c r="I107" s="30">
        <v>1.3609336874902701E-7</v>
      </c>
      <c r="J107" s="30" t="s">
        <v>618</v>
      </c>
      <c r="K107" s="30">
        <v>1.15011768162948E-6</v>
      </c>
      <c r="L107" s="30" t="s">
        <v>618</v>
      </c>
      <c r="M107" s="30">
        <v>7.8766681379477104E-5</v>
      </c>
      <c r="N107" s="30">
        <v>2.34885356549594E-5</v>
      </c>
      <c r="O107" s="30">
        <v>6.4907153890291599E-7</v>
      </c>
      <c r="P107" s="30">
        <v>3.6408400379403499E-6</v>
      </c>
      <c r="Q107" s="30" t="s">
        <v>618</v>
      </c>
      <c r="R107" s="30">
        <v>1.10793748153959E-6</v>
      </c>
    </row>
    <row r="108" spans="1:18">
      <c r="A108" s="54">
        <v>994</v>
      </c>
      <c r="B108" s="29" t="s">
        <v>537</v>
      </c>
      <c r="C108" s="31">
        <v>636</v>
      </c>
      <c r="D108" s="29" t="s">
        <v>130</v>
      </c>
      <c r="E108" s="29" t="s">
        <v>70</v>
      </c>
      <c r="F108" s="29" t="s">
        <v>727</v>
      </c>
      <c r="G108" s="30" t="s">
        <v>618</v>
      </c>
      <c r="H108" s="30" t="s">
        <v>618</v>
      </c>
      <c r="I108" s="30" t="s">
        <v>618</v>
      </c>
      <c r="J108" s="30" t="s">
        <v>618</v>
      </c>
      <c r="K108" s="30" t="s">
        <v>618</v>
      </c>
      <c r="L108" s="30" t="s">
        <v>618</v>
      </c>
      <c r="M108" s="30">
        <v>1.8988355782489301E-4</v>
      </c>
      <c r="N108" s="30">
        <v>2.0151149762159999E-4</v>
      </c>
      <c r="O108" s="30" t="s">
        <v>618</v>
      </c>
      <c r="P108" s="30" t="s">
        <v>618</v>
      </c>
      <c r="Q108" s="30" t="s">
        <v>618</v>
      </c>
      <c r="R108" s="30" t="s">
        <v>618</v>
      </c>
    </row>
    <row r="109" spans="1:18">
      <c r="A109" s="54">
        <v>3118</v>
      </c>
      <c r="B109" s="29" t="s">
        <v>548</v>
      </c>
      <c r="C109" s="31">
        <v>466</v>
      </c>
      <c r="D109" s="29" t="s">
        <v>199</v>
      </c>
      <c r="E109" s="29" t="s">
        <v>71</v>
      </c>
      <c r="F109" s="29" t="s">
        <v>728</v>
      </c>
      <c r="G109" s="30" t="s">
        <v>618</v>
      </c>
      <c r="H109" s="30" t="s">
        <v>618</v>
      </c>
      <c r="I109" s="30" t="s">
        <v>618</v>
      </c>
      <c r="J109" s="30" t="s">
        <v>618</v>
      </c>
      <c r="K109" s="30" t="s">
        <v>618</v>
      </c>
      <c r="L109" s="30" t="s">
        <v>618</v>
      </c>
      <c r="M109" s="30">
        <v>3.3266086643067198E-4</v>
      </c>
      <c r="N109" s="30">
        <v>8.9256446542064299E-5</v>
      </c>
      <c r="O109" s="30" t="s">
        <v>618</v>
      </c>
      <c r="P109" s="30" t="s">
        <v>618</v>
      </c>
      <c r="Q109" s="30" t="s">
        <v>618</v>
      </c>
      <c r="R109" s="30" t="s">
        <v>618</v>
      </c>
    </row>
    <row r="110" spans="1:18">
      <c r="A110" s="54">
        <v>3118</v>
      </c>
      <c r="B110" s="29" t="s">
        <v>548</v>
      </c>
      <c r="C110" s="31">
        <v>473</v>
      </c>
      <c r="D110" s="29" t="s">
        <v>198</v>
      </c>
      <c r="E110" s="29" t="s">
        <v>70</v>
      </c>
      <c r="F110" s="29" t="s">
        <v>729</v>
      </c>
      <c r="G110" s="30" t="s">
        <v>618</v>
      </c>
      <c r="H110" s="30" t="s">
        <v>618</v>
      </c>
      <c r="I110" s="30" t="s">
        <v>618</v>
      </c>
      <c r="J110" s="30" t="s">
        <v>618</v>
      </c>
      <c r="K110" s="30" t="s">
        <v>618</v>
      </c>
      <c r="L110" s="30" t="s">
        <v>618</v>
      </c>
      <c r="M110" s="30">
        <v>2.8801368141275402E-4</v>
      </c>
      <c r="N110" s="30">
        <v>9.9374183261246606E-5</v>
      </c>
      <c r="O110" s="30" t="s">
        <v>618</v>
      </c>
      <c r="P110" s="30" t="s">
        <v>618</v>
      </c>
      <c r="Q110" s="30" t="s">
        <v>618</v>
      </c>
      <c r="R110" s="30" t="s">
        <v>618</v>
      </c>
    </row>
    <row r="111" spans="1:18">
      <c r="A111" s="53">
        <v>2535</v>
      </c>
      <c r="B111" s="28" t="s">
        <v>550</v>
      </c>
      <c r="C111" s="27">
        <v>5500018</v>
      </c>
      <c r="D111" s="28" t="s">
        <v>166</v>
      </c>
      <c r="E111" s="28" t="s">
        <v>71</v>
      </c>
      <c r="F111" s="29" t="s">
        <v>730</v>
      </c>
      <c r="G111" s="33" t="s">
        <v>618</v>
      </c>
      <c r="H111" s="33" t="s">
        <v>618</v>
      </c>
      <c r="I111" s="33" t="s">
        <v>618</v>
      </c>
      <c r="J111" s="33" t="s">
        <v>618</v>
      </c>
      <c r="K111" s="33" t="s">
        <v>618</v>
      </c>
      <c r="L111" s="33" t="s">
        <v>618</v>
      </c>
      <c r="M111" s="33">
        <v>4.6613654531442201E-4</v>
      </c>
      <c r="N111" s="33">
        <v>9.4279846606692801E-5</v>
      </c>
      <c r="O111" s="33" t="s">
        <v>618</v>
      </c>
      <c r="P111" s="33" t="s">
        <v>618</v>
      </c>
      <c r="Q111" s="33" t="s">
        <v>618</v>
      </c>
      <c r="R111" s="33" t="s">
        <v>618</v>
      </c>
    </row>
    <row r="112" spans="1:18">
      <c r="A112" s="53">
        <v>6041</v>
      </c>
      <c r="B112" s="28" t="s">
        <v>425</v>
      </c>
      <c r="C112" s="27">
        <v>994</v>
      </c>
      <c r="D112" s="28" t="s">
        <v>147</v>
      </c>
      <c r="E112" s="28" t="s">
        <v>70</v>
      </c>
      <c r="F112" s="29" t="s">
        <v>731</v>
      </c>
      <c r="G112" s="33">
        <v>4.2551740815078201E-7</v>
      </c>
      <c r="H112" s="33">
        <v>9.3847644171802105E-8</v>
      </c>
      <c r="I112" s="33">
        <v>9.3847644171802105E-8</v>
      </c>
      <c r="J112" s="33" t="s">
        <v>618</v>
      </c>
      <c r="K112" s="33">
        <v>3.7676581969717898E-6</v>
      </c>
      <c r="L112" s="33" t="s">
        <v>618</v>
      </c>
      <c r="M112" s="33" t="s">
        <v>618</v>
      </c>
      <c r="N112" s="33" t="s">
        <v>618</v>
      </c>
      <c r="O112" s="33">
        <v>3.3462022493329299E-6</v>
      </c>
      <c r="P112" s="33">
        <v>2.6752373112347799E-6</v>
      </c>
      <c r="Q112" s="33" t="s">
        <v>618</v>
      </c>
      <c r="R112" s="33">
        <v>4.2285067845898698E-6</v>
      </c>
    </row>
    <row r="113" spans="1:18">
      <c r="A113" s="53">
        <v>3149</v>
      </c>
      <c r="B113" s="28" t="s">
        <v>469</v>
      </c>
      <c r="C113" s="27">
        <v>1185</v>
      </c>
      <c r="D113" s="28" t="s">
        <v>134</v>
      </c>
      <c r="E113" s="28" t="s">
        <v>70</v>
      </c>
      <c r="F113" s="29" t="s">
        <v>732</v>
      </c>
      <c r="G113" s="33">
        <v>6.6357085536167696E-7</v>
      </c>
      <c r="H113" s="33">
        <v>1.65892713840419E-7</v>
      </c>
      <c r="I113" s="33">
        <v>4.6169966079399899E-7</v>
      </c>
      <c r="J113" s="33" t="s">
        <v>618</v>
      </c>
      <c r="K113" s="33">
        <v>3.5950732971259899E-6</v>
      </c>
      <c r="L113" s="33" t="s">
        <v>618</v>
      </c>
      <c r="M113" s="33">
        <v>3.11334445896819E-4</v>
      </c>
      <c r="N113" s="33">
        <v>3.11334445896819E-4</v>
      </c>
      <c r="O113" s="33">
        <v>6.7769292161147196E-7</v>
      </c>
      <c r="P113" s="33">
        <v>1.1280704541148501E-6</v>
      </c>
      <c r="Q113" s="33" t="s">
        <v>618</v>
      </c>
      <c r="R113" s="33">
        <v>9.0910741634899294E-6</v>
      </c>
    </row>
    <row r="114" spans="1:18">
      <c r="A114" s="53">
        <v>3149</v>
      </c>
      <c r="B114" s="28" t="s">
        <v>469</v>
      </c>
      <c r="C114" s="27">
        <v>1187</v>
      </c>
      <c r="D114" s="28" t="s">
        <v>135</v>
      </c>
      <c r="E114" s="28" t="s">
        <v>71</v>
      </c>
      <c r="F114" s="29" t="s">
        <v>733</v>
      </c>
      <c r="G114" s="33">
        <v>5.7719972888307105E-7</v>
      </c>
      <c r="H114" s="33">
        <v>1.44299932220768E-7</v>
      </c>
      <c r="I114" s="33">
        <v>2.0410701982059801E-7</v>
      </c>
      <c r="J114" s="33" t="s">
        <v>618</v>
      </c>
      <c r="K114" s="33">
        <v>1.5424055106303199E-6</v>
      </c>
      <c r="L114" s="33" t="s">
        <v>618</v>
      </c>
      <c r="M114" s="33">
        <v>4.07303763107118E-4</v>
      </c>
      <c r="N114" s="33">
        <v>4.07303763107118E-4</v>
      </c>
      <c r="O114" s="33">
        <v>5.2017395077343305E-7</v>
      </c>
      <c r="P114" s="33">
        <v>9.758450720128991E-7</v>
      </c>
      <c r="Q114" s="33" t="s">
        <v>618</v>
      </c>
      <c r="R114" s="33">
        <v>4.139076321615E-6</v>
      </c>
    </row>
    <row r="115" spans="1:18">
      <c r="A115" s="54">
        <v>728</v>
      </c>
      <c r="B115" s="29" t="s">
        <v>539</v>
      </c>
      <c r="C115" s="31">
        <v>1978</v>
      </c>
      <c r="D115" s="29" t="s">
        <v>110</v>
      </c>
      <c r="E115" s="29" t="s">
        <v>110</v>
      </c>
      <c r="F115" s="29" t="s">
        <v>734</v>
      </c>
      <c r="G115" s="30" t="s">
        <v>618</v>
      </c>
      <c r="H115" s="30" t="s">
        <v>618</v>
      </c>
      <c r="I115" s="30" t="s">
        <v>618</v>
      </c>
      <c r="J115" s="30" t="s">
        <v>618</v>
      </c>
      <c r="K115" s="30" t="s">
        <v>618</v>
      </c>
      <c r="L115" s="30" t="s">
        <v>618</v>
      </c>
      <c r="M115" s="30">
        <v>1.6306060701091601E-4</v>
      </c>
      <c r="N115" s="30">
        <v>1.27666933322122E-4</v>
      </c>
      <c r="O115" s="30" t="s">
        <v>618</v>
      </c>
      <c r="P115" s="30" t="s">
        <v>618</v>
      </c>
      <c r="Q115" s="30" t="s">
        <v>618</v>
      </c>
      <c r="R115" s="30" t="s">
        <v>618</v>
      </c>
    </row>
    <row r="116" spans="1:18">
      <c r="A116" s="54">
        <v>1363</v>
      </c>
      <c r="B116" s="29" t="s">
        <v>473</v>
      </c>
      <c r="C116" s="31">
        <v>1826</v>
      </c>
      <c r="D116" s="29" t="s">
        <v>140</v>
      </c>
      <c r="E116" s="29" t="s">
        <v>73</v>
      </c>
      <c r="F116" s="29" t="s">
        <v>735</v>
      </c>
      <c r="G116" s="30">
        <v>3.6740037472598901E-6</v>
      </c>
      <c r="H116" s="30">
        <v>1.9013475673313999E-7</v>
      </c>
      <c r="I116" s="30">
        <v>1.9013475673313999E-7</v>
      </c>
      <c r="J116" s="30" t="s">
        <v>618</v>
      </c>
      <c r="K116" s="30">
        <v>7.0989972077873797E-7</v>
      </c>
      <c r="L116" s="30" t="s">
        <v>618</v>
      </c>
      <c r="M116" s="30" t="s">
        <v>618</v>
      </c>
      <c r="N116" s="30" t="s">
        <v>618</v>
      </c>
      <c r="O116" s="30">
        <v>4.7725956106824703E-6</v>
      </c>
      <c r="P116" s="30">
        <v>1.1978489674187799E-6</v>
      </c>
      <c r="Q116" s="30">
        <v>2.6250063194587099E-6</v>
      </c>
      <c r="R116" s="30">
        <v>1.2951140023213999E-6</v>
      </c>
    </row>
    <row r="117" spans="1:18">
      <c r="A117" s="54">
        <v>1363</v>
      </c>
      <c r="B117" s="29" t="s">
        <v>473</v>
      </c>
      <c r="C117" s="31">
        <v>18261</v>
      </c>
      <c r="D117" s="29" t="s">
        <v>141</v>
      </c>
      <c r="E117" s="29" t="s">
        <v>74</v>
      </c>
      <c r="F117" s="29" t="s">
        <v>736</v>
      </c>
      <c r="G117" s="30">
        <v>5.4630818351382897E-6</v>
      </c>
      <c r="H117" s="30">
        <v>2.8686600847100802E-7</v>
      </c>
      <c r="I117" s="30">
        <v>1.9037163147997399E-7</v>
      </c>
      <c r="J117" s="30" t="s">
        <v>618</v>
      </c>
      <c r="K117" s="30">
        <v>1.67337155988637E-6</v>
      </c>
      <c r="L117" s="30" t="s">
        <v>618</v>
      </c>
      <c r="M117" s="30" t="s">
        <v>618</v>
      </c>
      <c r="N117" s="30" t="s">
        <v>618</v>
      </c>
      <c r="O117" s="30">
        <v>7.96962613454713E-6</v>
      </c>
      <c r="P117" s="30">
        <v>1.4698330769124599E-6</v>
      </c>
      <c r="Q117" s="30">
        <v>1.64343842457395E-6</v>
      </c>
      <c r="R117" s="30">
        <v>2.4126472050772998E-6</v>
      </c>
    </row>
    <row r="118" spans="1:18">
      <c r="A118" s="54">
        <v>6639</v>
      </c>
      <c r="B118" s="29" t="s">
        <v>514</v>
      </c>
      <c r="C118" s="31">
        <v>1276</v>
      </c>
      <c r="D118" s="29" t="s">
        <v>71</v>
      </c>
      <c r="E118" s="29" t="s">
        <v>213</v>
      </c>
      <c r="F118" s="29" t="s">
        <v>737</v>
      </c>
      <c r="G118" s="30">
        <v>1.8496162855669201E-7</v>
      </c>
      <c r="H118" s="30">
        <v>1.2347860031319699E-8</v>
      </c>
      <c r="I118" s="30">
        <v>8.4081938547714504E-8</v>
      </c>
      <c r="J118" s="30" t="s">
        <v>618</v>
      </c>
      <c r="K118" s="30">
        <v>4.2312802902185102E-7</v>
      </c>
      <c r="L118" s="30" t="s">
        <v>618</v>
      </c>
      <c r="M118" s="30">
        <v>1.9902598105622199E-4</v>
      </c>
      <c r="N118" s="30">
        <v>1.2059093826411301E-4</v>
      </c>
      <c r="O118" s="30">
        <v>2.35808282400585E-7</v>
      </c>
      <c r="P118" s="30">
        <v>2.1027612558065001E-6</v>
      </c>
      <c r="Q118" s="30" t="s">
        <v>618</v>
      </c>
      <c r="R118" s="30">
        <v>2.1619824393246699E-7</v>
      </c>
    </row>
    <row r="119" spans="1:18">
      <c r="A119" s="53">
        <v>3140</v>
      </c>
      <c r="B119" s="28" t="s">
        <v>498</v>
      </c>
      <c r="C119" s="27">
        <v>1176</v>
      </c>
      <c r="D119" s="28" t="s">
        <v>135</v>
      </c>
      <c r="E119" s="28" t="s">
        <v>71</v>
      </c>
      <c r="F119" s="29" t="s">
        <v>738</v>
      </c>
      <c r="G119" s="33">
        <v>8.3236432709300903E-7</v>
      </c>
      <c r="H119" s="33">
        <v>1.52934703288075E-7</v>
      </c>
      <c r="I119" s="33">
        <v>1.5175047710271601E-7</v>
      </c>
      <c r="J119" s="33" t="s">
        <v>618</v>
      </c>
      <c r="K119" s="33">
        <v>4.6311678092379301E-6</v>
      </c>
      <c r="L119" s="33" t="s">
        <v>618</v>
      </c>
      <c r="M119" s="33">
        <v>4.1142738005879597E-4</v>
      </c>
      <c r="N119" s="33">
        <v>4.2116007076986399E-4</v>
      </c>
      <c r="O119" s="33">
        <v>5.5679645878876298E-7</v>
      </c>
      <c r="P119" s="33">
        <v>3.3750740119242599E-6</v>
      </c>
      <c r="Q119" s="33">
        <v>1.17683783472906E-6</v>
      </c>
      <c r="R119" s="33">
        <v>1.4692010700393601E-5</v>
      </c>
    </row>
    <row r="120" spans="1:18">
      <c r="A120" s="53">
        <v>1012</v>
      </c>
      <c r="B120" s="28" t="s">
        <v>558</v>
      </c>
      <c r="C120" s="27">
        <v>862</v>
      </c>
      <c r="D120" s="28" t="s">
        <v>132</v>
      </c>
      <c r="E120" s="28" t="s">
        <v>71</v>
      </c>
      <c r="F120" s="29" t="s">
        <v>739</v>
      </c>
      <c r="G120" s="33" t="s">
        <v>618</v>
      </c>
      <c r="H120" s="33" t="s">
        <v>618</v>
      </c>
      <c r="I120" s="33" t="s">
        <v>618</v>
      </c>
      <c r="J120" s="33" t="s">
        <v>618</v>
      </c>
      <c r="K120" s="33" t="s">
        <v>618</v>
      </c>
      <c r="L120" s="33" t="s">
        <v>618</v>
      </c>
      <c r="M120" s="33">
        <v>0.10403993566315201</v>
      </c>
      <c r="N120" s="33">
        <v>6.93599571087683E-2</v>
      </c>
      <c r="O120" s="33" t="s">
        <v>618</v>
      </c>
      <c r="P120" s="33" t="s">
        <v>618</v>
      </c>
      <c r="Q120" s="33" t="s">
        <v>618</v>
      </c>
      <c r="R120" s="33" t="s">
        <v>618</v>
      </c>
    </row>
    <row r="121" spans="1:18">
      <c r="A121" s="53">
        <v>6021</v>
      </c>
      <c r="B121" s="28" t="s">
        <v>438</v>
      </c>
      <c r="C121" s="27">
        <v>1307</v>
      </c>
      <c r="D121" s="28" t="s">
        <v>88</v>
      </c>
      <c r="E121" s="28" t="s">
        <v>88</v>
      </c>
      <c r="F121" s="29" t="s">
        <v>740</v>
      </c>
      <c r="G121" s="33">
        <v>1.4129310908719799E-6</v>
      </c>
      <c r="H121" s="33">
        <v>2.4584556672316301E-7</v>
      </c>
      <c r="I121" s="33">
        <v>2.21873101318383E-7</v>
      </c>
      <c r="J121" s="33" t="s">
        <v>618</v>
      </c>
      <c r="K121" s="33">
        <v>2.0831058390258499E-4</v>
      </c>
      <c r="L121" s="33" t="s">
        <v>618</v>
      </c>
      <c r="M121" s="33" t="s">
        <v>618</v>
      </c>
      <c r="N121" s="33" t="s">
        <v>618</v>
      </c>
      <c r="O121" s="33">
        <v>9.2527968033395104E-7</v>
      </c>
      <c r="P121" s="33">
        <v>3.6698455936314298E-4</v>
      </c>
      <c r="Q121" s="33" t="s">
        <v>618</v>
      </c>
      <c r="R121" s="33">
        <v>1.40421413353913E-4</v>
      </c>
    </row>
    <row r="122" spans="1:18">
      <c r="A122" s="53">
        <v>6021</v>
      </c>
      <c r="B122" s="28" t="s">
        <v>438</v>
      </c>
      <c r="C122" s="27">
        <v>1327</v>
      </c>
      <c r="D122" s="28" t="s">
        <v>89</v>
      </c>
      <c r="E122" s="28" t="s">
        <v>89</v>
      </c>
      <c r="F122" s="29" t="s">
        <v>741</v>
      </c>
      <c r="G122" s="33">
        <v>3.30554188206795E-7</v>
      </c>
      <c r="H122" s="33">
        <v>8.2638547051698604E-8</v>
      </c>
      <c r="I122" s="33">
        <v>1.0551375737623499E-7</v>
      </c>
      <c r="J122" s="33" t="s">
        <v>618</v>
      </c>
      <c r="K122" s="33">
        <v>1.4959227510736999E-6</v>
      </c>
      <c r="L122" s="33" t="s">
        <v>618</v>
      </c>
      <c r="M122" s="33" t="s">
        <v>618</v>
      </c>
      <c r="N122" s="33" t="s">
        <v>618</v>
      </c>
      <c r="O122" s="33">
        <v>2.3490934304688301E-7</v>
      </c>
      <c r="P122" s="33">
        <v>2.2778914315227101E-5</v>
      </c>
      <c r="Q122" s="33" t="s">
        <v>618</v>
      </c>
      <c r="R122" s="33">
        <v>1.8335717278189201E-6</v>
      </c>
    </row>
    <row r="123" spans="1:18">
      <c r="A123" s="53">
        <v>3140</v>
      </c>
      <c r="B123" s="28" t="s">
        <v>498</v>
      </c>
      <c r="C123" s="27">
        <v>1176</v>
      </c>
      <c r="D123" s="28" t="s">
        <v>134</v>
      </c>
      <c r="E123" s="28" t="s">
        <v>70</v>
      </c>
      <c r="F123" s="29" t="s">
        <v>742</v>
      </c>
      <c r="G123" s="33">
        <v>8.3236432709300903E-7</v>
      </c>
      <c r="H123" s="33">
        <v>1.52934703288075E-7</v>
      </c>
      <c r="I123" s="33">
        <v>1.5175047710271601E-7</v>
      </c>
      <c r="J123" s="33" t="s">
        <v>618</v>
      </c>
      <c r="K123" s="33">
        <v>4.6311678092379301E-6</v>
      </c>
      <c r="L123" s="33" t="s">
        <v>618</v>
      </c>
      <c r="M123" s="33">
        <v>4.1142738005879597E-4</v>
      </c>
      <c r="N123" s="33">
        <v>4.2116007076986399E-4</v>
      </c>
      <c r="O123" s="33">
        <v>5.5679645878876298E-7</v>
      </c>
      <c r="P123" s="33">
        <v>3.3750740119242599E-6</v>
      </c>
      <c r="Q123" s="33">
        <v>1.17683783472906E-6</v>
      </c>
      <c r="R123" s="33">
        <v>1.4692010700393601E-5</v>
      </c>
    </row>
    <row r="124" spans="1:18">
      <c r="A124" s="53">
        <v>6481</v>
      </c>
      <c r="B124" s="28" t="s">
        <v>743</v>
      </c>
      <c r="C124" s="27">
        <v>1466</v>
      </c>
      <c r="D124" s="28" t="s">
        <v>134</v>
      </c>
      <c r="E124" s="28" t="s">
        <v>258</v>
      </c>
      <c r="F124" s="29" t="s">
        <v>744</v>
      </c>
      <c r="G124" s="33" t="s">
        <v>618</v>
      </c>
      <c r="H124" s="33" t="s">
        <v>618</v>
      </c>
      <c r="I124" s="33" t="s">
        <v>618</v>
      </c>
      <c r="J124" s="33" t="s">
        <v>618</v>
      </c>
      <c r="K124" s="33" t="s">
        <v>618</v>
      </c>
      <c r="L124" s="33">
        <v>2.8333341601488801E-3</v>
      </c>
      <c r="M124" s="33" t="s">
        <v>618</v>
      </c>
      <c r="N124" s="33" t="s">
        <v>618</v>
      </c>
      <c r="O124" s="33" t="s">
        <v>618</v>
      </c>
      <c r="P124" s="33" t="s">
        <v>618</v>
      </c>
      <c r="Q124" s="33" t="s">
        <v>618</v>
      </c>
      <c r="R124" s="33" t="s">
        <v>618</v>
      </c>
    </row>
    <row r="125" spans="1:18">
      <c r="A125" s="53">
        <v>6481</v>
      </c>
      <c r="B125" s="28" t="s">
        <v>743</v>
      </c>
      <c r="C125" s="27">
        <v>1466</v>
      </c>
      <c r="D125" s="28" t="s">
        <v>135</v>
      </c>
      <c r="E125" s="28" t="s">
        <v>259</v>
      </c>
      <c r="F125" s="29" t="s">
        <v>745</v>
      </c>
      <c r="G125" s="33" t="s">
        <v>618</v>
      </c>
      <c r="H125" s="33" t="s">
        <v>618</v>
      </c>
      <c r="I125" s="33" t="s">
        <v>618</v>
      </c>
      <c r="J125" s="33" t="s">
        <v>618</v>
      </c>
      <c r="K125" s="33" t="s">
        <v>618</v>
      </c>
      <c r="L125" s="33">
        <v>2.8333341601488801E-3</v>
      </c>
      <c r="M125" s="33" t="s">
        <v>618</v>
      </c>
      <c r="N125" s="33" t="s">
        <v>618</v>
      </c>
      <c r="O125" s="33" t="s">
        <v>618</v>
      </c>
      <c r="P125" s="33" t="s">
        <v>618</v>
      </c>
      <c r="Q125" s="33" t="s">
        <v>618</v>
      </c>
      <c r="R125" s="33" t="s">
        <v>618</v>
      </c>
    </row>
    <row r="126" spans="1:18">
      <c r="A126" s="53">
        <v>7097</v>
      </c>
      <c r="B126" s="28" t="s">
        <v>409</v>
      </c>
      <c r="C126" s="27">
        <v>1515</v>
      </c>
      <c r="D126" s="28" t="s">
        <v>70</v>
      </c>
      <c r="E126" s="28" t="s">
        <v>262</v>
      </c>
      <c r="F126" s="29" t="s">
        <v>746</v>
      </c>
      <c r="G126" s="33">
        <v>2.5362223170317299E-7</v>
      </c>
      <c r="H126" s="33">
        <v>6.3405557925793194E-8</v>
      </c>
      <c r="I126" s="33">
        <v>2.04694355570529E-7</v>
      </c>
      <c r="J126" s="33" t="s">
        <v>618</v>
      </c>
      <c r="K126" s="33">
        <v>2.85325010666069E-7</v>
      </c>
      <c r="L126" s="33">
        <v>6.1589789173007902E-6</v>
      </c>
      <c r="M126" s="33">
        <v>6.6739583820830898E-5</v>
      </c>
      <c r="N126" s="33">
        <v>4.9757200409507598E-5</v>
      </c>
      <c r="O126" s="33">
        <v>2.7466774904287299E-7</v>
      </c>
      <c r="P126" s="33">
        <v>6.2277369259090803E-7</v>
      </c>
      <c r="Q126" s="33" t="s">
        <v>618</v>
      </c>
      <c r="R126" s="33">
        <v>7.35162484565657E-7</v>
      </c>
    </row>
    <row r="127" spans="1:18">
      <c r="A127" s="53">
        <v>7213</v>
      </c>
      <c r="B127" s="28" t="s">
        <v>408</v>
      </c>
      <c r="C127" s="27">
        <v>1534</v>
      </c>
      <c r="D127" s="28" t="s">
        <v>18</v>
      </c>
      <c r="E127" s="28" t="s">
        <v>70</v>
      </c>
      <c r="F127" s="29" t="s">
        <v>747</v>
      </c>
      <c r="G127" s="33">
        <v>2.8112042865930301E-7</v>
      </c>
      <c r="H127" s="33">
        <v>3.66866432680876E-8</v>
      </c>
      <c r="I127" s="33">
        <v>2.0835421978936201E-7</v>
      </c>
      <c r="J127" s="33" t="s">
        <v>618</v>
      </c>
      <c r="K127" s="33">
        <v>8.3234796071777908E-6</v>
      </c>
      <c r="L127" s="33" t="s">
        <v>618</v>
      </c>
      <c r="M127" s="33">
        <v>3.7307076952211799E-4</v>
      </c>
      <c r="N127" s="33">
        <v>1.6829663934585099E-4</v>
      </c>
      <c r="O127" s="33">
        <v>3.6458288517820698E-7</v>
      </c>
      <c r="P127" s="33">
        <v>1.10835149551052E-5</v>
      </c>
      <c r="Q127" s="33" t="s">
        <v>618</v>
      </c>
      <c r="R127" s="33">
        <v>8.9082274211915404E-6</v>
      </c>
    </row>
    <row r="128" spans="1:18">
      <c r="A128" s="53">
        <v>10774</v>
      </c>
      <c r="B128" s="28" t="s">
        <v>460</v>
      </c>
      <c r="C128" s="27">
        <v>1524</v>
      </c>
      <c r="D128" s="28" t="s">
        <v>286</v>
      </c>
      <c r="E128" s="28" t="s">
        <v>70</v>
      </c>
      <c r="F128" s="29" t="s">
        <v>748</v>
      </c>
      <c r="G128" s="33">
        <v>2.8110592773171503E-7</v>
      </c>
      <c r="H128" s="33">
        <v>5.3668617788403798E-8</v>
      </c>
      <c r="I128" s="33">
        <v>2.5066612483208799E-8</v>
      </c>
      <c r="J128" s="33" t="s">
        <v>618</v>
      </c>
      <c r="K128" s="33">
        <v>1.1430342750613199E-6</v>
      </c>
      <c r="L128" s="33">
        <v>1.9444137814808701E-5</v>
      </c>
      <c r="M128" s="33">
        <v>8.24471173064368E-5</v>
      </c>
      <c r="N128" s="33">
        <v>7.9698880062888905E-5</v>
      </c>
      <c r="O128" s="33">
        <v>6.9036769385771097E-7</v>
      </c>
      <c r="P128" s="33">
        <v>1.70200032881382E-6</v>
      </c>
      <c r="Q128" s="33" t="s">
        <v>618</v>
      </c>
      <c r="R128" s="33">
        <v>1.7960126606218501E-6</v>
      </c>
    </row>
    <row r="129" spans="1:18">
      <c r="A129" s="53">
        <v>10774</v>
      </c>
      <c r="B129" s="28" t="s">
        <v>460</v>
      </c>
      <c r="C129" s="27">
        <v>1524</v>
      </c>
      <c r="D129" s="28" t="s">
        <v>286</v>
      </c>
      <c r="E129" s="28" t="s">
        <v>71</v>
      </c>
      <c r="F129" s="29" t="s">
        <v>748</v>
      </c>
      <c r="G129" s="33">
        <v>2.8110592773171503E-7</v>
      </c>
      <c r="H129" s="33">
        <v>5.3668617788403798E-8</v>
      </c>
      <c r="I129" s="33">
        <v>2.5066612483208799E-8</v>
      </c>
      <c r="J129" s="33" t="s">
        <v>618</v>
      </c>
      <c r="K129" s="33">
        <v>1.1430342750613199E-6</v>
      </c>
      <c r="L129" s="33">
        <v>1.9444137814808701E-5</v>
      </c>
      <c r="M129" s="33">
        <v>8.24471173064368E-5</v>
      </c>
      <c r="N129" s="33">
        <v>7.9698880062888905E-5</v>
      </c>
      <c r="O129" s="33">
        <v>6.9036769385771097E-7</v>
      </c>
      <c r="P129" s="33">
        <v>1.70200032881382E-6</v>
      </c>
      <c r="Q129" s="33" t="s">
        <v>618</v>
      </c>
      <c r="R129" s="33">
        <v>1.7960126606218501E-6</v>
      </c>
    </row>
    <row r="130" spans="1:18">
      <c r="A130" s="53">
        <v>113</v>
      </c>
      <c r="B130" s="28" t="s">
        <v>410</v>
      </c>
      <c r="C130" s="27">
        <v>1647</v>
      </c>
      <c r="D130" s="28" t="s">
        <v>86</v>
      </c>
      <c r="E130" s="28" t="s">
        <v>72</v>
      </c>
      <c r="F130" s="29" t="s">
        <v>749</v>
      </c>
      <c r="G130" s="33">
        <v>1.3301722928988E-7</v>
      </c>
      <c r="H130" s="33">
        <v>3.9903127559158602E-9</v>
      </c>
      <c r="I130" s="33">
        <v>1.99072576857445E-8</v>
      </c>
      <c r="J130" s="33" t="s">
        <v>618</v>
      </c>
      <c r="K130" s="33">
        <v>1.3625466775959001E-7</v>
      </c>
      <c r="L130" s="33" t="s">
        <v>618</v>
      </c>
      <c r="M130" s="33">
        <v>8.1310447305446202E-5</v>
      </c>
      <c r="N130" s="33">
        <v>8.3343208488082394E-5</v>
      </c>
      <c r="O130" s="33">
        <v>1.0103634506813599E-6</v>
      </c>
      <c r="P130" s="33">
        <v>2.5909979817614899E-6</v>
      </c>
      <c r="Q130" s="33" t="s">
        <v>618</v>
      </c>
      <c r="R130" s="33">
        <v>8.6545149341371305E-7</v>
      </c>
    </row>
    <row r="131" spans="1:18">
      <c r="A131" s="53">
        <v>113</v>
      </c>
      <c r="B131" s="28" t="s">
        <v>410</v>
      </c>
      <c r="C131" s="27">
        <v>1648</v>
      </c>
      <c r="D131" s="28" t="s">
        <v>87</v>
      </c>
      <c r="E131" s="28" t="s">
        <v>73</v>
      </c>
      <c r="F131" s="29" t="s">
        <v>750</v>
      </c>
      <c r="G131" s="33">
        <v>2.0122156071195E-7</v>
      </c>
      <c r="H131" s="33">
        <v>1.20012361317724E-8</v>
      </c>
      <c r="I131" s="33">
        <v>1.7923892826734498E-8</v>
      </c>
      <c r="J131" s="33" t="s">
        <v>618</v>
      </c>
      <c r="K131" s="33">
        <v>5.1347150806797897E-7</v>
      </c>
      <c r="L131" s="33" t="s">
        <v>618</v>
      </c>
      <c r="M131" s="33">
        <v>8.7379000942079102E-5</v>
      </c>
      <c r="N131" s="33">
        <v>8.9602385189969195E-5</v>
      </c>
      <c r="O131" s="33">
        <v>1.8284497621474499E-7</v>
      </c>
      <c r="P131" s="33">
        <v>8.9529885732048996E-7</v>
      </c>
      <c r="Q131" s="33" t="s">
        <v>618</v>
      </c>
      <c r="R131" s="33">
        <v>3.7578931608352598E-7</v>
      </c>
    </row>
    <row r="132" spans="1:18">
      <c r="A132" s="53">
        <v>2107</v>
      </c>
      <c r="B132" s="28" t="s">
        <v>420</v>
      </c>
      <c r="C132" s="27">
        <v>1915</v>
      </c>
      <c r="D132" s="28" t="s">
        <v>85</v>
      </c>
      <c r="E132" s="28" t="s">
        <v>71</v>
      </c>
      <c r="F132" s="29" t="s">
        <v>751</v>
      </c>
      <c r="G132" s="33">
        <v>1.39733649531617E-6</v>
      </c>
      <c r="H132" s="33">
        <v>1.7847600919336401E-8</v>
      </c>
      <c r="I132" s="33">
        <v>4.9019327148382E-8</v>
      </c>
      <c r="J132" s="33" t="s">
        <v>618</v>
      </c>
      <c r="K132" s="33">
        <v>5.2073378283155796E-7</v>
      </c>
      <c r="L132" s="33" t="s">
        <v>618</v>
      </c>
      <c r="M132" s="33">
        <v>1.6034472023995199E-2</v>
      </c>
      <c r="N132" s="33">
        <v>1.6224411020594801E-3</v>
      </c>
      <c r="O132" s="33">
        <v>5.1346293082042905E-7</v>
      </c>
      <c r="P132" s="33">
        <v>1.0892046397827401E-6</v>
      </c>
      <c r="Q132" s="33" t="s">
        <v>618</v>
      </c>
      <c r="R132" s="33">
        <v>2.9170291630222399E-7</v>
      </c>
    </row>
    <row r="133" spans="1:18">
      <c r="A133" s="53">
        <v>703</v>
      </c>
      <c r="B133" s="28" t="s">
        <v>535</v>
      </c>
      <c r="C133" s="27">
        <v>1986</v>
      </c>
      <c r="D133" s="28" t="s">
        <v>19</v>
      </c>
      <c r="E133" s="28" t="s">
        <v>71</v>
      </c>
      <c r="F133" s="29" t="s">
        <v>752</v>
      </c>
      <c r="G133" s="33" t="s">
        <v>618</v>
      </c>
      <c r="H133" s="33" t="s">
        <v>618</v>
      </c>
      <c r="I133" s="33" t="s">
        <v>618</v>
      </c>
      <c r="J133" s="33" t="s">
        <v>618</v>
      </c>
      <c r="K133" s="33" t="s">
        <v>618</v>
      </c>
      <c r="L133" s="33" t="s">
        <v>618</v>
      </c>
      <c r="M133" s="33">
        <v>1.5566627684618801E-4</v>
      </c>
      <c r="N133" s="33">
        <v>2.9983454644210901E-5</v>
      </c>
      <c r="O133" s="33" t="s">
        <v>618</v>
      </c>
      <c r="P133" s="33" t="s">
        <v>618</v>
      </c>
      <c r="Q133" s="33" t="s">
        <v>618</v>
      </c>
      <c r="R133" s="33" t="s">
        <v>618</v>
      </c>
    </row>
    <row r="134" spans="1:18">
      <c r="A134" s="53">
        <v>861</v>
      </c>
      <c r="B134" s="28" t="s">
        <v>555</v>
      </c>
      <c r="C134" s="27">
        <v>1807</v>
      </c>
      <c r="D134" s="28" t="s">
        <v>84</v>
      </c>
      <c r="E134" s="28" t="s">
        <v>70</v>
      </c>
      <c r="F134" s="29" t="s">
        <v>753</v>
      </c>
      <c r="G134" s="33" t="s">
        <v>618</v>
      </c>
      <c r="H134" s="33" t="s">
        <v>618</v>
      </c>
      <c r="I134" s="33" t="s">
        <v>618</v>
      </c>
      <c r="J134" s="33" t="s">
        <v>618</v>
      </c>
      <c r="K134" s="33" t="s">
        <v>618</v>
      </c>
      <c r="L134" s="33" t="s">
        <v>618</v>
      </c>
      <c r="M134" s="33">
        <v>1.51790423393666E-3</v>
      </c>
      <c r="N134" s="33">
        <v>7.2527481066014495E-4</v>
      </c>
      <c r="O134" s="33" t="s">
        <v>618</v>
      </c>
      <c r="P134" s="33" t="s">
        <v>618</v>
      </c>
      <c r="Q134" s="33" t="s">
        <v>618</v>
      </c>
      <c r="R134" s="33" t="s">
        <v>618</v>
      </c>
    </row>
    <row r="135" spans="1:18">
      <c r="A135" s="54">
        <v>703</v>
      </c>
      <c r="B135" s="29" t="s">
        <v>535</v>
      </c>
      <c r="C135" s="31">
        <v>19861</v>
      </c>
      <c r="D135" s="29" t="s">
        <v>20</v>
      </c>
      <c r="E135" s="29" t="s">
        <v>72</v>
      </c>
      <c r="F135" s="29" t="s">
        <v>754</v>
      </c>
      <c r="G135" s="30" t="s">
        <v>618</v>
      </c>
      <c r="H135" s="30" t="s">
        <v>618</v>
      </c>
      <c r="I135" s="30" t="s">
        <v>618</v>
      </c>
      <c r="J135" s="30" t="s">
        <v>618</v>
      </c>
      <c r="K135" s="30" t="s">
        <v>618</v>
      </c>
      <c r="L135" s="30" t="s">
        <v>618</v>
      </c>
      <c r="M135" s="30">
        <v>2.4954833540198699E-4</v>
      </c>
      <c r="N135" s="30">
        <v>4.4955339049647298E-5</v>
      </c>
      <c r="O135" s="30" t="s">
        <v>618</v>
      </c>
      <c r="P135" s="30" t="s">
        <v>618</v>
      </c>
      <c r="Q135" s="30" t="s">
        <v>618</v>
      </c>
      <c r="R135" s="30" t="s">
        <v>618</v>
      </c>
    </row>
    <row r="136" spans="1:18">
      <c r="A136" s="54">
        <v>703</v>
      </c>
      <c r="B136" s="29" t="s">
        <v>535</v>
      </c>
      <c r="C136" s="31">
        <v>19862</v>
      </c>
      <c r="D136" s="29" t="s">
        <v>21</v>
      </c>
      <c r="E136" s="29" t="s">
        <v>73</v>
      </c>
      <c r="F136" s="29" t="s">
        <v>755</v>
      </c>
      <c r="G136" s="30" t="s">
        <v>618</v>
      </c>
      <c r="H136" s="30" t="s">
        <v>618</v>
      </c>
      <c r="I136" s="30" t="s">
        <v>618</v>
      </c>
      <c r="J136" s="30" t="s">
        <v>618</v>
      </c>
      <c r="K136" s="30" t="s">
        <v>618</v>
      </c>
      <c r="L136" s="30" t="s">
        <v>618</v>
      </c>
      <c r="M136" s="30">
        <v>1.19391494422478E-4</v>
      </c>
      <c r="N136" s="30">
        <v>5.7473891557784803E-5</v>
      </c>
      <c r="O136" s="30" t="s">
        <v>618</v>
      </c>
      <c r="P136" s="30" t="s">
        <v>618</v>
      </c>
      <c r="Q136" s="30" t="s">
        <v>618</v>
      </c>
      <c r="R136" s="30" t="s">
        <v>618</v>
      </c>
    </row>
    <row r="137" spans="1:18">
      <c r="A137" s="53">
        <v>708</v>
      </c>
      <c r="B137" s="28" t="s">
        <v>416</v>
      </c>
      <c r="C137" s="27">
        <v>1984</v>
      </c>
      <c r="D137" s="28" t="s">
        <v>21</v>
      </c>
      <c r="E137" s="28" t="s">
        <v>73</v>
      </c>
      <c r="F137" s="29" t="s">
        <v>756</v>
      </c>
      <c r="G137" s="33">
        <v>3.3869338085855898E-6</v>
      </c>
      <c r="H137" s="33">
        <v>5.7666681673316698E-8</v>
      </c>
      <c r="I137" s="33">
        <v>1.3609336874902701E-7</v>
      </c>
      <c r="J137" s="33" t="s">
        <v>618</v>
      </c>
      <c r="K137" s="33">
        <v>1.15011768162948E-6</v>
      </c>
      <c r="L137" s="33" t="s">
        <v>618</v>
      </c>
      <c r="M137" s="33">
        <v>7.8766681379477104E-5</v>
      </c>
      <c r="N137" s="33">
        <v>2.34885356549594E-5</v>
      </c>
      <c r="O137" s="33">
        <v>6.4907153890291599E-7</v>
      </c>
      <c r="P137" s="33">
        <v>3.6408400379403499E-6</v>
      </c>
      <c r="Q137" s="33" t="s">
        <v>618</v>
      </c>
      <c r="R137" s="33">
        <v>1.10793748153959E-6</v>
      </c>
    </row>
    <row r="138" spans="1:18">
      <c r="A138" s="53">
        <v>990</v>
      </c>
      <c r="B138" s="28" t="s">
        <v>412</v>
      </c>
      <c r="C138" s="27">
        <v>1177</v>
      </c>
      <c r="D138" s="28" t="s">
        <v>129</v>
      </c>
      <c r="E138" s="28" t="s">
        <v>128</v>
      </c>
      <c r="F138" s="29" t="s">
        <v>757</v>
      </c>
      <c r="G138" s="33">
        <v>5.3896310360580298E-7</v>
      </c>
      <c r="H138" s="33">
        <v>1.09642003919808E-7</v>
      </c>
      <c r="I138" s="33">
        <v>7.0550052371443598E-8</v>
      </c>
      <c r="J138" s="33" t="s">
        <v>618</v>
      </c>
      <c r="K138" s="33">
        <v>2.3480938667212498E-6</v>
      </c>
      <c r="L138" s="33">
        <v>1.79424526404238E-6</v>
      </c>
      <c r="M138" s="33">
        <v>9.1000304875822895E-4</v>
      </c>
      <c r="N138" s="33">
        <v>1.18058451321109E-4</v>
      </c>
      <c r="O138" s="33">
        <v>2.0534081539287699E-6</v>
      </c>
      <c r="P138" s="33">
        <v>4.7282076097783901E-6</v>
      </c>
      <c r="Q138" s="33" t="s">
        <v>618</v>
      </c>
      <c r="R138" s="33">
        <v>2.7359375306816902E-5</v>
      </c>
    </row>
    <row r="139" spans="1:18">
      <c r="A139" s="54">
        <v>2727</v>
      </c>
      <c r="B139" s="29" t="s">
        <v>546</v>
      </c>
      <c r="C139" s="31">
        <v>2121</v>
      </c>
      <c r="D139" s="29" t="s">
        <v>187</v>
      </c>
      <c r="E139" s="29" t="s">
        <v>20</v>
      </c>
      <c r="F139" s="29" t="s">
        <v>758</v>
      </c>
      <c r="G139" s="30" t="s">
        <v>618</v>
      </c>
      <c r="H139" s="30" t="s">
        <v>618</v>
      </c>
      <c r="I139" s="30" t="s">
        <v>618</v>
      </c>
      <c r="J139" s="30" t="s">
        <v>618</v>
      </c>
      <c r="K139" s="30" t="s">
        <v>618</v>
      </c>
      <c r="L139" s="30" t="s">
        <v>618</v>
      </c>
      <c r="M139" s="30">
        <v>2.8072717231143702E-4</v>
      </c>
      <c r="N139" s="30">
        <v>1.7480212666792701E-4</v>
      </c>
      <c r="O139" s="30" t="s">
        <v>618</v>
      </c>
      <c r="P139" s="30" t="s">
        <v>618</v>
      </c>
      <c r="Q139" s="30" t="s">
        <v>618</v>
      </c>
      <c r="R139" s="30" t="s">
        <v>618</v>
      </c>
    </row>
    <row r="140" spans="1:18">
      <c r="A140" s="53">
        <v>3122</v>
      </c>
      <c r="B140" s="28" t="s">
        <v>551</v>
      </c>
      <c r="C140" s="27">
        <v>2015</v>
      </c>
      <c r="D140" s="28" t="s">
        <v>200</v>
      </c>
      <c r="E140" s="28" t="s">
        <v>72</v>
      </c>
      <c r="F140" s="29" t="s">
        <v>759</v>
      </c>
      <c r="G140" s="33" t="s">
        <v>618</v>
      </c>
      <c r="H140" s="33" t="s">
        <v>618</v>
      </c>
      <c r="I140" s="33" t="s">
        <v>618</v>
      </c>
      <c r="J140" s="33" t="s">
        <v>618</v>
      </c>
      <c r="K140" s="33" t="s">
        <v>618</v>
      </c>
      <c r="L140" s="33" t="s">
        <v>618</v>
      </c>
      <c r="M140" s="33">
        <v>5.2744959144478804E-4</v>
      </c>
      <c r="N140" s="33">
        <v>3.5850089418512898E-4</v>
      </c>
      <c r="O140" s="33" t="s">
        <v>618</v>
      </c>
      <c r="P140" s="33" t="s">
        <v>618</v>
      </c>
      <c r="Q140" s="33" t="s">
        <v>618</v>
      </c>
      <c r="R140" s="33" t="s">
        <v>618</v>
      </c>
    </row>
    <row r="141" spans="1:18">
      <c r="A141" s="53">
        <v>6052</v>
      </c>
      <c r="B141" s="28" t="s">
        <v>544</v>
      </c>
      <c r="C141" s="27">
        <v>1980</v>
      </c>
      <c r="D141" s="28" t="s">
        <v>18</v>
      </c>
      <c r="E141" s="28" t="s">
        <v>70</v>
      </c>
      <c r="F141" s="29" t="s">
        <v>760</v>
      </c>
      <c r="G141" s="33" t="s">
        <v>618</v>
      </c>
      <c r="H141" s="33" t="s">
        <v>618</v>
      </c>
      <c r="I141" s="33" t="s">
        <v>618</v>
      </c>
      <c r="J141" s="33" t="s">
        <v>618</v>
      </c>
      <c r="K141" s="33" t="s">
        <v>618</v>
      </c>
      <c r="L141" s="33" t="s">
        <v>618</v>
      </c>
      <c r="M141" s="33">
        <v>3.1073736993613902E-4</v>
      </c>
      <c r="N141" s="33">
        <v>9.18099488809254E-5</v>
      </c>
      <c r="O141" s="33" t="s">
        <v>618</v>
      </c>
      <c r="P141" s="33" t="s">
        <v>618</v>
      </c>
      <c r="Q141" s="33" t="s">
        <v>618</v>
      </c>
      <c r="R141" s="33" t="s">
        <v>618</v>
      </c>
    </row>
    <row r="142" spans="1:18">
      <c r="A142" s="53">
        <v>6052</v>
      </c>
      <c r="B142" s="28" t="s">
        <v>544</v>
      </c>
      <c r="C142" s="27">
        <v>19801</v>
      </c>
      <c r="D142" s="28" t="s">
        <v>19</v>
      </c>
      <c r="E142" s="28" t="s">
        <v>71</v>
      </c>
      <c r="F142" s="29" t="s">
        <v>761</v>
      </c>
      <c r="G142" s="33" t="s">
        <v>618</v>
      </c>
      <c r="H142" s="33" t="s">
        <v>618</v>
      </c>
      <c r="I142" s="33" t="s">
        <v>618</v>
      </c>
      <c r="J142" s="33" t="s">
        <v>618</v>
      </c>
      <c r="K142" s="33" t="s">
        <v>618</v>
      </c>
      <c r="L142" s="33" t="s">
        <v>618</v>
      </c>
      <c r="M142" s="33">
        <v>2.20518615604997E-4</v>
      </c>
      <c r="N142" s="33">
        <v>5.801420805824E-5</v>
      </c>
      <c r="O142" s="33" t="s">
        <v>618</v>
      </c>
      <c r="P142" s="33" t="s">
        <v>618</v>
      </c>
      <c r="Q142" s="33" t="s">
        <v>618</v>
      </c>
      <c r="R142" s="33" t="s">
        <v>618</v>
      </c>
    </row>
    <row r="143" spans="1:18">
      <c r="A143" s="53">
        <v>8042</v>
      </c>
      <c r="B143" s="28" t="s">
        <v>553</v>
      </c>
      <c r="C143" s="27">
        <v>911</v>
      </c>
      <c r="D143" s="28" t="s">
        <v>272</v>
      </c>
      <c r="E143" s="28" t="s">
        <v>18</v>
      </c>
      <c r="F143" s="29" t="s">
        <v>762</v>
      </c>
      <c r="G143" s="33" t="s">
        <v>618</v>
      </c>
      <c r="H143" s="33" t="s">
        <v>618</v>
      </c>
      <c r="I143" s="33" t="s">
        <v>618</v>
      </c>
      <c r="J143" s="33" t="s">
        <v>618</v>
      </c>
      <c r="K143" s="33" t="s">
        <v>618</v>
      </c>
      <c r="L143" s="33" t="s">
        <v>618</v>
      </c>
      <c r="M143" s="33">
        <v>5.8069186982525895E-4</v>
      </c>
      <c r="N143" s="33">
        <v>1.00106860873466E-3</v>
      </c>
      <c r="O143" s="33" t="s">
        <v>618</v>
      </c>
      <c r="P143" s="33" t="s">
        <v>618</v>
      </c>
      <c r="Q143" s="33" t="s">
        <v>618</v>
      </c>
      <c r="R143" s="33" t="s">
        <v>618</v>
      </c>
    </row>
    <row r="144" spans="1:18">
      <c r="A144" s="54">
        <v>2535</v>
      </c>
      <c r="B144" s="29" t="s">
        <v>550</v>
      </c>
      <c r="C144" s="31">
        <v>5500017</v>
      </c>
      <c r="D144" s="29" t="s">
        <v>165</v>
      </c>
      <c r="E144" s="29" t="s">
        <v>70</v>
      </c>
      <c r="F144" s="29" t="s">
        <v>763</v>
      </c>
      <c r="G144" s="30" t="s">
        <v>618</v>
      </c>
      <c r="H144" s="30" t="s">
        <v>618</v>
      </c>
      <c r="I144" s="30" t="s">
        <v>618</v>
      </c>
      <c r="J144" s="30" t="s">
        <v>618</v>
      </c>
      <c r="K144" s="30" t="s">
        <v>618</v>
      </c>
      <c r="L144" s="30" t="s">
        <v>618</v>
      </c>
      <c r="M144" s="30">
        <v>3.5900740531135701E-4</v>
      </c>
      <c r="N144" s="30">
        <v>1.11892272111823E-4</v>
      </c>
      <c r="O144" s="30" t="s">
        <v>618</v>
      </c>
      <c r="P144" s="30" t="s">
        <v>618</v>
      </c>
      <c r="Q144" s="30" t="s">
        <v>618</v>
      </c>
      <c r="R144" s="30" t="s">
        <v>618</v>
      </c>
    </row>
    <row r="145" spans="1:18">
      <c r="A145" s="53">
        <v>6137</v>
      </c>
      <c r="B145" s="28" t="s">
        <v>527</v>
      </c>
      <c r="C145" s="27">
        <v>543</v>
      </c>
      <c r="D145" s="28" t="s">
        <v>253</v>
      </c>
      <c r="E145" s="28" t="s">
        <v>71</v>
      </c>
      <c r="F145" s="29" t="s">
        <v>764</v>
      </c>
      <c r="G145" s="33" t="s">
        <v>618</v>
      </c>
      <c r="H145" s="33" t="s">
        <v>618</v>
      </c>
      <c r="I145" s="33" t="s">
        <v>618</v>
      </c>
      <c r="J145" s="33" t="s">
        <v>618</v>
      </c>
      <c r="K145" s="33" t="s">
        <v>618</v>
      </c>
      <c r="L145" s="33">
        <v>7.1616545611767701E-6</v>
      </c>
      <c r="M145" s="33" t="s">
        <v>618</v>
      </c>
      <c r="N145" s="33" t="s">
        <v>618</v>
      </c>
      <c r="O145" s="33" t="s">
        <v>618</v>
      </c>
      <c r="P145" s="33" t="s">
        <v>618</v>
      </c>
      <c r="Q145" s="33" t="s">
        <v>618</v>
      </c>
      <c r="R145" s="33" t="s">
        <v>618</v>
      </c>
    </row>
    <row r="146" spans="1:18">
      <c r="A146" s="53">
        <v>628</v>
      </c>
      <c r="B146" s="28" t="s">
        <v>526</v>
      </c>
      <c r="C146" s="27">
        <v>978</v>
      </c>
      <c r="D146" s="28" t="s">
        <v>104</v>
      </c>
      <c r="E146" s="28" t="s">
        <v>74</v>
      </c>
      <c r="F146" s="29" t="s">
        <v>765</v>
      </c>
      <c r="G146" s="33" t="s">
        <v>618</v>
      </c>
      <c r="H146" s="33" t="s">
        <v>618</v>
      </c>
      <c r="I146" s="33" t="s">
        <v>618</v>
      </c>
      <c r="J146" s="33" t="s">
        <v>618</v>
      </c>
      <c r="K146" s="33" t="s">
        <v>618</v>
      </c>
      <c r="L146" s="33" t="s">
        <v>618</v>
      </c>
      <c r="M146" s="33">
        <v>2.7384385685413101E-4</v>
      </c>
      <c r="N146" s="33">
        <v>2.5605790885040999E-4</v>
      </c>
      <c r="O146" s="33" t="s">
        <v>618</v>
      </c>
      <c r="P146" s="33" t="s">
        <v>618</v>
      </c>
      <c r="Q146" s="33" t="s">
        <v>618</v>
      </c>
      <c r="R146" s="33" t="s">
        <v>618</v>
      </c>
    </row>
    <row r="147" spans="1:18">
      <c r="A147" s="53">
        <v>2706</v>
      </c>
      <c r="B147" s="28" t="s">
        <v>411</v>
      </c>
      <c r="C147" s="27">
        <v>1738</v>
      </c>
      <c r="D147" s="28" t="s">
        <v>167</v>
      </c>
      <c r="E147" s="28" t="s">
        <v>70</v>
      </c>
      <c r="F147" s="29" t="s">
        <v>766</v>
      </c>
      <c r="G147" s="33">
        <v>2.4534583715850801E-6</v>
      </c>
      <c r="H147" s="33">
        <v>1.8600088809160601E-8</v>
      </c>
      <c r="I147" s="33">
        <v>1.4620484523899601E-7</v>
      </c>
      <c r="J147" s="33" t="s">
        <v>618</v>
      </c>
      <c r="K147" s="33">
        <v>1.1387741444656E-5</v>
      </c>
      <c r="L147" s="33" t="s">
        <v>618</v>
      </c>
      <c r="M147" s="33">
        <v>6.1356067479820904E-3</v>
      </c>
      <c r="N147" s="33">
        <v>6.7195302259364005E-5</v>
      </c>
      <c r="O147" s="33">
        <v>4.0292360220048703E-6</v>
      </c>
      <c r="P147" s="33">
        <v>7.2982753155385101E-6</v>
      </c>
      <c r="Q147" s="33" t="s">
        <v>618</v>
      </c>
      <c r="R147" s="33">
        <v>1.6533432301216701E-4</v>
      </c>
    </row>
    <row r="148" spans="1:18">
      <c r="A148" s="53">
        <v>2706</v>
      </c>
      <c r="B148" s="28" t="s">
        <v>411</v>
      </c>
      <c r="C148" s="27">
        <v>1743</v>
      </c>
      <c r="D148" s="28" t="s">
        <v>168</v>
      </c>
      <c r="E148" s="28" t="s">
        <v>71</v>
      </c>
      <c r="F148" s="29" t="s">
        <v>767</v>
      </c>
      <c r="G148" s="33">
        <v>3.1536462466804601E-6</v>
      </c>
      <c r="H148" s="33">
        <v>2.91803042908195E-8</v>
      </c>
      <c r="I148" s="33">
        <v>5.2275797422152197E-8</v>
      </c>
      <c r="J148" s="33" t="s">
        <v>618</v>
      </c>
      <c r="K148" s="33">
        <v>1.4000709933574501E-6</v>
      </c>
      <c r="L148" s="33" t="s">
        <v>618</v>
      </c>
      <c r="M148" s="33" t="s">
        <v>618</v>
      </c>
      <c r="N148" s="33" t="s">
        <v>618</v>
      </c>
      <c r="O148" s="33">
        <v>2.19832161607255E-7</v>
      </c>
      <c r="P148" s="33">
        <v>2.3765235975020699E-6</v>
      </c>
      <c r="Q148" s="33" t="s">
        <v>618</v>
      </c>
      <c r="R148" s="33">
        <v>3.59609030854523E-5</v>
      </c>
    </row>
    <row r="149" spans="1:18">
      <c r="A149" s="53">
        <v>2712</v>
      </c>
      <c r="B149" s="28" t="s">
        <v>401</v>
      </c>
      <c r="C149" s="27">
        <v>985</v>
      </c>
      <c r="D149" s="28" t="s">
        <v>171</v>
      </c>
      <c r="E149" s="28" t="s">
        <v>71</v>
      </c>
      <c r="F149" s="29" t="s">
        <v>768</v>
      </c>
      <c r="G149" s="33">
        <v>7.6176327992177603E-7</v>
      </c>
      <c r="H149" s="33">
        <v>5.37180873707271E-8</v>
      </c>
      <c r="I149" s="33">
        <v>1.55727079361138E-7</v>
      </c>
      <c r="J149" s="33" t="s">
        <v>618</v>
      </c>
      <c r="K149" s="33">
        <v>1.7699149689615999E-6</v>
      </c>
      <c r="L149" s="33" t="s">
        <v>618</v>
      </c>
      <c r="M149" s="33" t="s">
        <v>618</v>
      </c>
      <c r="N149" s="33" t="s">
        <v>618</v>
      </c>
      <c r="O149" s="33">
        <v>5.11690526350562E-7</v>
      </c>
      <c r="P149" s="33">
        <v>1.2988885597917601E-6</v>
      </c>
      <c r="Q149" s="33" t="s">
        <v>618</v>
      </c>
      <c r="R149" s="33">
        <v>1.34997531927478E-6</v>
      </c>
    </row>
    <row r="150" spans="1:18">
      <c r="A150" s="53">
        <v>2712</v>
      </c>
      <c r="B150" s="28" t="s">
        <v>401</v>
      </c>
      <c r="C150" s="27">
        <v>983</v>
      </c>
      <c r="D150" s="28" t="s">
        <v>170</v>
      </c>
      <c r="E150" s="28" t="s">
        <v>70</v>
      </c>
      <c r="F150" s="29" t="s">
        <v>769</v>
      </c>
      <c r="G150" s="33">
        <v>1.0179553234872001E-6</v>
      </c>
      <c r="H150" s="33">
        <v>3.27115682253243E-8</v>
      </c>
      <c r="I150" s="33">
        <v>1.3097668388073801E-7</v>
      </c>
      <c r="J150" s="33" t="s">
        <v>618</v>
      </c>
      <c r="K150" s="33">
        <v>1.17689641280389E-6</v>
      </c>
      <c r="L150" s="33" t="s">
        <v>618</v>
      </c>
      <c r="M150" s="33" t="s">
        <v>618</v>
      </c>
      <c r="N150" s="33" t="s">
        <v>618</v>
      </c>
      <c r="O150" s="33">
        <v>4.57834047226114E-7</v>
      </c>
      <c r="P150" s="33">
        <v>7.6205445834079401E-7</v>
      </c>
      <c r="Q150" s="33" t="s">
        <v>618</v>
      </c>
      <c r="R150" s="33">
        <v>9.6828276781332989E-7</v>
      </c>
    </row>
    <row r="151" spans="1:18">
      <c r="A151" s="53">
        <v>995</v>
      </c>
      <c r="B151" s="28" t="s">
        <v>552</v>
      </c>
      <c r="C151" s="27">
        <v>1910</v>
      </c>
      <c r="D151" s="28" t="s">
        <v>81</v>
      </c>
      <c r="E151" s="28" t="s">
        <v>81</v>
      </c>
      <c r="F151" s="29" t="s">
        <v>770</v>
      </c>
      <c r="G151" s="33" t="s">
        <v>618</v>
      </c>
      <c r="H151" s="33" t="s">
        <v>618</v>
      </c>
      <c r="I151" s="33" t="s">
        <v>618</v>
      </c>
      <c r="J151" s="33" t="s">
        <v>618</v>
      </c>
      <c r="K151" s="33" t="s">
        <v>618</v>
      </c>
      <c r="L151" s="33" t="s">
        <v>618</v>
      </c>
      <c r="M151" s="33">
        <v>5.7519726985606702E-4</v>
      </c>
      <c r="N151" s="33">
        <v>1.18239974362082E-4</v>
      </c>
      <c r="O151" s="33" t="s">
        <v>618</v>
      </c>
      <c r="P151" s="33" t="s">
        <v>618</v>
      </c>
      <c r="Q151" s="33" t="s">
        <v>618</v>
      </c>
      <c r="R151" s="33" t="s">
        <v>618</v>
      </c>
    </row>
    <row r="152" spans="1:18">
      <c r="A152" s="53">
        <v>995</v>
      </c>
      <c r="B152" s="28" t="s">
        <v>552</v>
      </c>
      <c r="C152" s="27">
        <v>1912</v>
      </c>
      <c r="D152" s="28" t="s">
        <v>79</v>
      </c>
      <c r="E152" s="28" t="s">
        <v>79</v>
      </c>
      <c r="F152" s="29" t="s">
        <v>771</v>
      </c>
      <c r="G152" s="33" t="s">
        <v>618</v>
      </c>
      <c r="H152" s="33" t="s">
        <v>618</v>
      </c>
      <c r="I152" s="33" t="s">
        <v>618</v>
      </c>
      <c r="J152" s="33" t="s">
        <v>618</v>
      </c>
      <c r="K152" s="33" t="s">
        <v>618</v>
      </c>
      <c r="L152" s="33" t="s">
        <v>618</v>
      </c>
      <c r="M152" s="33">
        <v>5.7519726985606702E-4</v>
      </c>
      <c r="N152" s="33">
        <v>1.18239974362082E-4</v>
      </c>
      <c r="O152" s="33" t="s">
        <v>618</v>
      </c>
      <c r="P152" s="33" t="s">
        <v>618</v>
      </c>
      <c r="Q152" s="33" t="s">
        <v>618</v>
      </c>
      <c r="R152" s="33" t="s">
        <v>618</v>
      </c>
    </row>
    <row r="153" spans="1:18">
      <c r="A153" s="53">
        <v>130</v>
      </c>
      <c r="B153" s="28" t="s">
        <v>528</v>
      </c>
      <c r="C153" s="27">
        <v>1118</v>
      </c>
      <c r="D153" s="28" t="s">
        <v>90</v>
      </c>
      <c r="E153" s="28" t="s">
        <v>72</v>
      </c>
      <c r="F153" s="29" t="s">
        <v>772</v>
      </c>
      <c r="G153" s="33">
        <v>2.5460136668522698E-6</v>
      </c>
      <c r="H153" s="33">
        <v>9.4749838514170905E-9</v>
      </c>
      <c r="I153" s="33">
        <v>4.3666090512260801E-8</v>
      </c>
      <c r="J153" s="33" t="s">
        <v>618</v>
      </c>
      <c r="K153" s="33">
        <v>5.8518747056021996E-6</v>
      </c>
      <c r="L153" s="33" t="s">
        <v>618</v>
      </c>
      <c r="M153" s="33">
        <v>6.8939832141421903E-5</v>
      </c>
      <c r="N153" s="33">
        <v>8.8417125724847095E-5</v>
      </c>
      <c r="O153" s="33">
        <v>3.99761054483998E-7</v>
      </c>
      <c r="P153" s="33">
        <v>1.7489911286686699E-6</v>
      </c>
      <c r="Q153" s="33" t="s">
        <v>618</v>
      </c>
      <c r="R153" s="33">
        <v>6.70781823983504E-6</v>
      </c>
    </row>
    <row r="154" spans="1:18">
      <c r="A154" s="53">
        <v>130</v>
      </c>
      <c r="B154" s="28" t="s">
        <v>528</v>
      </c>
      <c r="C154" s="27">
        <v>1119</v>
      </c>
      <c r="D154" s="28" t="s">
        <v>91</v>
      </c>
      <c r="E154" s="28" t="s">
        <v>73</v>
      </c>
      <c r="F154" s="29" t="s">
        <v>773</v>
      </c>
      <c r="G154" s="33">
        <v>3.53901297276395E-6</v>
      </c>
      <c r="H154" s="33">
        <v>9.9461385309556608E-9</v>
      </c>
      <c r="I154" s="33">
        <v>7.84413987773828E-8</v>
      </c>
      <c r="J154" s="33" t="s">
        <v>618</v>
      </c>
      <c r="K154" s="33">
        <v>6.7472990451208703E-6</v>
      </c>
      <c r="L154" s="33" t="s">
        <v>618</v>
      </c>
      <c r="M154" s="33">
        <v>2.2897081309646001E-4</v>
      </c>
      <c r="N154" s="33">
        <v>1.0710905963046699E-4</v>
      </c>
      <c r="O154" s="33">
        <v>7.8335387757409296E-7</v>
      </c>
      <c r="P154" s="33">
        <v>9.2416877831699997E-6</v>
      </c>
      <c r="Q154" s="33" t="s">
        <v>618</v>
      </c>
      <c r="R154" s="33">
        <v>3.6945517218235302E-6</v>
      </c>
    </row>
    <row r="155" spans="1:18">
      <c r="A155" s="53">
        <v>130</v>
      </c>
      <c r="B155" s="28" t="s">
        <v>528</v>
      </c>
      <c r="C155" s="27">
        <v>1117</v>
      </c>
      <c r="D155" s="28" t="s">
        <v>88</v>
      </c>
      <c r="E155" s="28" t="s">
        <v>70</v>
      </c>
      <c r="F155" s="29" t="s">
        <v>774</v>
      </c>
      <c r="G155" s="33">
        <v>5.0775678651400002E-6</v>
      </c>
      <c r="H155" s="33">
        <v>1.4585719901558401E-8</v>
      </c>
      <c r="I155" s="33">
        <v>1.11937245190393E-7</v>
      </c>
      <c r="J155" s="33" t="s">
        <v>618</v>
      </c>
      <c r="K155" s="33">
        <v>9.6112458071737707E-6</v>
      </c>
      <c r="L155" s="33" t="s">
        <v>618</v>
      </c>
      <c r="M155" s="33">
        <v>2.43746104864272E-4</v>
      </c>
      <c r="N155" s="33">
        <v>1.26551431190574E-4</v>
      </c>
      <c r="O155" s="33">
        <v>1.11594652942598E-6</v>
      </c>
      <c r="P155" s="33">
        <v>1.3018110354662901E-5</v>
      </c>
      <c r="Q155" s="33" t="s">
        <v>618</v>
      </c>
      <c r="R155" s="33">
        <v>5.2890902621226397E-6</v>
      </c>
    </row>
    <row r="156" spans="1:18">
      <c r="A156" s="53">
        <v>641</v>
      </c>
      <c r="B156" s="28" t="s">
        <v>414</v>
      </c>
      <c r="C156" s="27">
        <v>1894</v>
      </c>
      <c r="D156" s="28" t="s">
        <v>80</v>
      </c>
      <c r="E156" s="28" t="s">
        <v>79</v>
      </c>
      <c r="F156" s="29" t="s">
        <v>775</v>
      </c>
      <c r="G156" s="33">
        <v>5.9498072209205403E-7</v>
      </c>
      <c r="H156" s="33">
        <v>1.28616976305438E-7</v>
      </c>
      <c r="I156" s="33">
        <v>1.2292156579691999E-7</v>
      </c>
      <c r="J156" s="33" t="s">
        <v>618</v>
      </c>
      <c r="K156" s="33">
        <v>5.4736819284476202E-7</v>
      </c>
      <c r="L156" s="33" t="s">
        <v>618</v>
      </c>
      <c r="M156" s="33" t="s">
        <v>618</v>
      </c>
      <c r="N156" s="33" t="s">
        <v>618</v>
      </c>
      <c r="O156" s="33">
        <v>2.71535326023767E-7</v>
      </c>
      <c r="P156" s="33">
        <v>9.1098881080863303E-7</v>
      </c>
      <c r="Q156" s="33" t="s">
        <v>618</v>
      </c>
      <c r="R156" s="33">
        <v>6.3480060368014301E-7</v>
      </c>
    </row>
    <row r="157" spans="1:18">
      <c r="A157" s="54">
        <v>1374</v>
      </c>
      <c r="B157" s="29" t="s">
        <v>487</v>
      </c>
      <c r="C157" s="31">
        <v>1330</v>
      </c>
      <c r="D157" s="29" t="s">
        <v>143</v>
      </c>
      <c r="E157" s="29" t="s">
        <v>142</v>
      </c>
      <c r="F157" s="29" t="s">
        <v>776</v>
      </c>
      <c r="G157" s="30">
        <v>1.32387306695464E-5</v>
      </c>
      <c r="H157" s="30">
        <v>1.50924521284388E-7</v>
      </c>
      <c r="I157" s="30">
        <v>4.8881179064591797E-7</v>
      </c>
      <c r="J157" s="30" t="s">
        <v>618</v>
      </c>
      <c r="K157" s="30">
        <v>2.1424264930235499E-6</v>
      </c>
      <c r="L157" s="30" t="s">
        <v>618</v>
      </c>
      <c r="M157" s="30">
        <v>1.33686582537318E-3</v>
      </c>
      <c r="N157" s="30">
        <v>2.4375339224733599E-4</v>
      </c>
      <c r="O157" s="30">
        <v>1.1955054238653601E-6</v>
      </c>
      <c r="P157" s="30">
        <v>2.2431654758470302E-6</v>
      </c>
      <c r="Q157" s="30" t="s">
        <v>618</v>
      </c>
      <c r="R157" s="30">
        <v>2.75882606731327E-6</v>
      </c>
    </row>
    <row r="158" spans="1:18">
      <c r="A158" s="53">
        <v>1374</v>
      </c>
      <c r="B158" s="28" t="s">
        <v>487</v>
      </c>
      <c r="C158" s="27">
        <v>1330</v>
      </c>
      <c r="D158" s="28" t="s">
        <v>143</v>
      </c>
      <c r="E158" s="28" t="s">
        <v>144</v>
      </c>
      <c r="F158" s="29" t="s">
        <v>776</v>
      </c>
      <c r="G158" s="33">
        <v>1.32387306695464E-5</v>
      </c>
      <c r="H158" s="33">
        <v>1.50924521284388E-7</v>
      </c>
      <c r="I158" s="33">
        <v>4.8881179064591797E-7</v>
      </c>
      <c r="J158" s="33" t="s">
        <v>618</v>
      </c>
      <c r="K158" s="33">
        <v>2.1424264930235499E-6</v>
      </c>
      <c r="L158" s="33" t="s">
        <v>618</v>
      </c>
      <c r="M158" s="33">
        <v>1.33686582537318E-3</v>
      </c>
      <c r="N158" s="33">
        <v>2.4375339224733599E-4</v>
      </c>
      <c r="O158" s="33">
        <v>1.1955054238653601E-6</v>
      </c>
      <c r="P158" s="33">
        <v>2.2431654758470302E-6</v>
      </c>
      <c r="Q158" s="33" t="s">
        <v>618</v>
      </c>
      <c r="R158" s="33">
        <v>2.75882606731327E-6</v>
      </c>
    </row>
    <row r="159" spans="1:18">
      <c r="A159" s="54">
        <v>3935</v>
      </c>
      <c r="B159" s="29" t="s">
        <v>541</v>
      </c>
      <c r="C159" s="31">
        <v>550005</v>
      </c>
      <c r="D159" s="29" t="s">
        <v>220</v>
      </c>
      <c r="E159" s="29" t="s">
        <v>72</v>
      </c>
      <c r="F159" s="29" t="s">
        <v>777</v>
      </c>
      <c r="G159" s="30" t="s">
        <v>618</v>
      </c>
      <c r="H159" s="30" t="s">
        <v>618</v>
      </c>
      <c r="I159" s="30" t="s">
        <v>618</v>
      </c>
      <c r="J159" s="30" t="s">
        <v>618</v>
      </c>
      <c r="K159" s="30" t="s">
        <v>618</v>
      </c>
      <c r="L159" s="30" t="s">
        <v>618</v>
      </c>
      <c r="M159" s="30">
        <v>3.1261917495535899E-4</v>
      </c>
      <c r="N159" s="30">
        <v>7.7926120420282496E-5</v>
      </c>
      <c r="O159" s="30" t="s">
        <v>618</v>
      </c>
      <c r="P159" s="30" t="s">
        <v>618</v>
      </c>
      <c r="Q159" s="30" t="s">
        <v>618</v>
      </c>
      <c r="R159" s="30" t="s">
        <v>618</v>
      </c>
    </row>
    <row r="160" spans="1:18">
      <c r="A160" s="54">
        <v>3935</v>
      </c>
      <c r="B160" s="29" t="s">
        <v>541</v>
      </c>
      <c r="C160" s="31">
        <v>1286111</v>
      </c>
      <c r="D160" s="29" t="s">
        <v>219</v>
      </c>
      <c r="E160" s="29" t="s">
        <v>71</v>
      </c>
      <c r="F160" s="29" t="s">
        <v>778</v>
      </c>
      <c r="G160" s="30" t="s">
        <v>618</v>
      </c>
      <c r="H160" s="30" t="s">
        <v>618</v>
      </c>
      <c r="I160" s="30" t="s">
        <v>618</v>
      </c>
      <c r="J160" s="30" t="s">
        <v>618</v>
      </c>
      <c r="K160" s="30" t="s">
        <v>618</v>
      </c>
      <c r="L160" s="30" t="s">
        <v>618</v>
      </c>
      <c r="M160" s="30">
        <v>1.82739867323255E-4</v>
      </c>
      <c r="N160" s="30">
        <v>8.4781553243118798E-5</v>
      </c>
      <c r="O160" s="30" t="s">
        <v>618</v>
      </c>
      <c r="P160" s="30" t="s">
        <v>618</v>
      </c>
      <c r="Q160" s="30" t="s">
        <v>618</v>
      </c>
      <c r="R160" s="30" t="s">
        <v>618</v>
      </c>
    </row>
    <row r="161" spans="1:18">
      <c r="A161" s="54">
        <v>3954</v>
      </c>
      <c r="B161" s="29" t="s">
        <v>547</v>
      </c>
      <c r="C161" s="31">
        <v>1527</v>
      </c>
      <c r="D161" s="29" t="s">
        <v>20</v>
      </c>
      <c r="E161" s="29" t="s">
        <v>72</v>
      </c>
      <c r="F161" s="29" t="s">
        <v>779</v>
      </c>
      <c r="G161" s="30" t="s">
        <v>618</v>
      </c>
      <c r="H161" s="30" t="s">
        <v>618</v>
      </c>
      <c r="I161" s="30" t="s">
        <v>618</v>
      </c>
      <c r="J161" s="30" t="s">
        <v>618</v>
      </c>
      <c r="K161" s="30" t="s">
        <v>618</v>
      </c>
      <c r="L161" s="30" t="s">
        <v>618</v>
      </c>
      <c r="M161" s="30">
        <v>2.8487699962828801E-4</v>
      </c>
      <c r="N161" s="30">
        <v>8.6131443755659801E-4</v>
      </c>
      <c r="O161" s="30" t="s">
        <v>618</v>
      </c>
      <c r="P161" s="30" t="s">
        <v>618</v>
      </c>
      <c r="Q161" s="30" t="s">
        <v>618</v>
      </c>
      <c r="R161" s="30" t="s">
        <v>618</v>
      </c>
    </row>
    <row r="162" spans="1:18">
      <c r="A162" s="54">
        <v>6002</v>
      </c>
      <c r="B162" s="29" t="s">
        <v>396</v>
      </c>
      <c r="C162" s="31">
        <v>2036</v>
      </c>
      <c r="D162" s="29" t="s">
        <v>20</v>
      </c>
      <c r="E162" s="29" t="s">
        <v>72</v>
      </c>
      <c r="F162" s="29" t="s">
        <v>780</v>
      </c>
      <c r="G162" s="30" t="s">
        <v>618</v>
      </c>
      <c r="H162" s="30" t="s">
        <v>618</v>
      </c>
      <c r="I162" s="30" t="s">
        <v>618</v>
      </c>
      <c r="J162" s="30" t="s">
        <v>618</v>
      </c>
      <c r="K162" s="30" t="s">
        <v>618</v>
      </c>
      <c r="L162" s="30">
        <v>3.0812767149390097E-5</v>
      </c>
      <c r="M162" s="30" t="s">
        <v>618</v>
      </c>
      <c r="N162" s="30" t="s">
        <v>618</v>
      </c>
      <c r="O162" s="30" t="s">
        <v>618</v>
      </c>
      <c r="P162" s="30" t="s">
        <v>618</v>
      </c>
      <c r="Q162" s="30" t="s">
        <v>618</v>
      </c>
      <c r="R162" s="30" t="s">
        <v>618</v>
      </c>
    </row>
    <row r="163" spans="1:18">
      <c r="A163" s="54">
        <v>6002</v>
      </c>
      <c r="B163" s="29" t="s">
        <v>396</v>
      </c>
      <c r="C163" s="31">
        <v>203612</v>
      </c>
      <c r="D163" s="29" t="s">
        <v>21</v>
      </c>
      <c r="E163" s="29" t="s">
        <v>73</v>
      </c>
      <c r="F163" s="29" t="s">
        <v>781</v>
      </c>
      <c r="G163" s="30">
        <v>4.2221610762534901E-7</v>
      </c>
      <c r="H163" s="30">
        <v>9.6904425797931703E-8</v>
      </c>
      <c r="I163" s="30">
        <v>9.6904425797931703E-8</v>
      </c>
      <c r="J163" s="30" t="s">
        <v>618</v>
      </c>
      <c r="K163" s="30">
        <v>4.0657617698677499E-7</v>
      </c>
      <c r="L163" s="30">
        <v>1.0451539161060801E-5</v>
      </c>
      <c r="M163" s="30" t="s">
        <v>618</v>
      </c>
      <c r="N163" s="30" t="s">
        <v>618</v>
      </c>
      <c r="O163" s="30">
        <v>3.74680482033687E-7</v>
      </c>
      <c r="P163" s="30">
        <v>1.7838724635294499E-6</v>
      </c>
      <c r="Q163" s="30" t="s">
        <v>618</v>
      </c>
      <c r="R163" s="30">
        <v>1.59027843974551E-6</v>
      </c>
    </row>
    <row r="164" spans="1:18">
      <c r="A164" s="54">
        <v>6170</v>
      </c>
      <c r="B164" s="29" t="s">
        <v>534</v>
      </c>
      <c r="C164" s="31">
        <v>733</v>
      </c>
      <c r="D164" s="29" t="s">
        <v>256</v>
      </c>
      <c r="E164" s="29" t="s">
        <v>70</v>
      </c>
      <c r="F164" s="29" t="s">
        <v>782</v>
      </c>
      <c r="G164" s="30" t="s">
        <v>618</v>
      </c>
      <c r="H164" s="30" t="s">
        <v>618</v>
      </c>
      <c r="I164" s="30" t="s">
        <v>618</v>
      </c>
      <c r="J164" s="30" t="s">
        <v>618</v>
      </c>
      <c r="K164" s="30" t="s">
        <v>618</v>
      </c>
      <c r="L164" s="30" t="s">
        <v>618</v>
      </c>
      <c r="M164" s="30">
        <v>9.4427057573626404E-5</v>
      </c>
      <c r="N164" s="30">
        <v>7.6263021692990203E-5</v>
      </c>
      <c r="O164" s="30" t="s">
        <v>618</v>
      </c>
      <c r="P164" s="30" t="s">
        <v>618</v>
      </c>
      <c r="Q164" s="30" t="s">
        <v>618</v>
      </c>
      <c r="R164" s="30" t="s">
        <v>618</v>
      </c>
    </row>
    <row r="165" spans="1:18">
      <c r="A165" s="54">
        <v>6170</v>
      </c>
      <c r="B165" s="29" t="s">
        <v>534</v>
      </c>
      <c r="C165" s="31">
        <v>733</v>
      </c>
      <c r="D165" s="29" t="s">
        <v>256</v>
      </c>
      <c r="E165" s="29" t="s">
        <v>71</v>
      </c>
      <c r="F165" s="29" t="s">
        <v>782</v>
      </c>
      <c r="G165" s="30" t="s">
        <v>618</v>
      </c>
      <c r="H165" s="30" t="s">
        <v>618</v>
      </c>
      <c r="I165" s="30" t="s">
        <v>618</v>
      </c>
      <c r="J165" s="30" t="s">
        <v>618</v>
      </c>
      <c r="K165" s="30" t="s">
        <v>618</v>
      </c>
      <c r="L165" s="30" t="s">
        <v>618</v>
      </c>
      <c r="M165" s="30">
        <v>9.4427057573626404E-5</v>
      </c>
      <c r="N165" s="30">
        <v>7.6263021692990203E-5</v>
      </c>
      <c r="O165" s="30" t="s">
        <v>618</v>
      </c>
      <c r="P165" s="30" t="s">
        <v>618</v>
      </c>
      <c r="Q165" s="30" t="s">
        <v>618</v>
      </c>
      <c r="R165" s="30" t="s">
        <v>618</v>
      </c>
    </row>
    <row r="166" spans="1:18">
      <c r="A166" s="54">
        <v>6170</v>
      </c>
      <c r="B166" s="29" t="s">
        <v>534</v>
      </c>
      <c r="C166" s="31">
        <v>732001</v>
      </c>
      <c r="D166" s="29" t="s">
        <v>255</v>
      </c>
      <c r="E166" s="29" t="s">
        <v>70</v>
      </c>
      <c r="F166" s="29" t="s">
        <v>783</v>
      </c>
      <c r="G166" s="30" t="s">
        <v>618</v>
      </c>
      <c r="H166" s="30" t="s">
        <v>618</v>
      </c>
      <c r="I166" s="30" t="s">
        <v>618</v>
      </c>
      <c r="J166" s="30" t="s">
        <v>618</v>
      </c>
      <c r="K166" s="30" t="s">
        <v>618</v>
      </c>
      <c r="L166" s="30" t="s">
        <v>618</v>
      </c>
      <c r="M166" s="30">
        <v>9.6555893080218E-5</v>
      </c>
      <c r="N166" s="30">
        <v>5.9544349936959399E-5</v>
      </c>
      <c r="O166" s="30" t="s">
        <v>618</v>
      </c>
      <c r="P166" s="30" t="s">
        <v>618</v>
      </c>
      <c r="Q166" s="30" t="s">
        <v>618</v>
      </c>
      <c r="R166" s="30" t="s">
        <v>618</v>
      </c>
    </row>
    <row r="167" spans="1:18">
      <c r="A167" s="54">
        <v>6170</v>
      </c>
      <c r="B167" s="29" t="s">
        <v>534</v>
      </c>
      <c r="C167" s="31">
        <v>732001</v>
      </c>
      <c r="D167" s="29" t="s">
        <v>255</v>
      </c>
      <c r="E167" s="29" t="s">
        <v>71</v>
      </c>
      <c r="F167" s="29" t="s">
        <v>783</v>
      </c>
      <c r="G167" s="30" t="s">
        <v>618</v>
      </c>
      <c r="H167" s="30" t="s">
        <v>618</v>
      </c>
      <c r="I167" s="30" t="s">
        <v>618</v>
      </c>
      <c r="J167" s="30" t="s">
        <v>618</v>
      </c>
      <c r="K167" s="30" t="s">
        <v>618</v>
      </c>
      <c r="L167" s="30" t="s">
        <v>618</v>
      </c>
      <c r="M167" s="30">
        <v>9.6555893080218E-5</v>
      </c>
      <c r="N167" s="30">
        <v>5.9544349936959399E-5</v>
      </c>
      <c r="O167" s="30" t="s">
        <v>618</v>
      </c>
      <c r="P167" s="30" t="s">
        <v>618</v>
      </c>
      <c r="Q167" s="30" t="s">
        <v>618</v>
      </c>
      <c r="R167" s="30" t="s">
        <v>618</v>
      </c>
    </row>
    <row r="168" spans="1:18">
      <c r="A168" s="54">
        <v>6249</v>
      </c>
      <c r="B168" s="29" t="s">
        <v>784</v>
      </c>
      <c r="C168" s="31">
        <v>1116</v>
      </c>
      <c r="D168" s="29" t="s">
        <v>236</v>
      </c>
      <c r="E168" s="29" t="s">
        <v>71</v>
      </c>
      <c r="F168" s="29" t="s">
        <v>785</v>
      </c>
      <c r="G168" s="30" t="s">
        <v>618</v>
      </c>
      <c r="H168" s="30" t="s">
        <v>618</v>
      </c>
      <c r="I168" s="30" t="s">
        <v>618</v>
      </c>
      <c r="J168" s="30" t="s">
        <v>618</v>
      </c>
      <c r="K168" s="30" t="s">
        <v>618</v>
      </c>
      <c r="L168" s="30" t="s">
        <v>618</v>
      </c>
      <c r="M168" s="30" t="s">
        <v>618</v>
      </c>
      <c r="N168" s="30" t="s">
        <v>618</v>
      </c>
      <c r="O168" s="30" t="s">
        <v>618</v>
      </c>
      <c r="P168" s="30" t="s">
        <v>618</v>
      </c>
      <c r="Q168" s="30" t="s">
        <v>618</v>
      </c>
      <c r="R168" s="30" t="s">
        <v>618</v>
      </c>
    </row>
    <row r="169" spans="1:18">
      <c r="A169" s="53">
        <v>6249</v>
      </c>
      <c r="B169" s="28" t="s">
        <v>784</v>
      </c>
      <c r="C169" s="27">
        <v>1115</v>
      </c>
      <c r="D169" s="28" t="s">
        <v>235</v>
      </c>
      <c r="E169" s="28" t="s">
        <v>70</v>
      </c>
      <c r="F169" s="29" t="s">
        <v>786</v>
      </c>
      <c r="G169" s="33" t="s">
        <v>618</v>
      </c>
      <c r="H169" s="33" t="s">
        <v>618</v>
      </c>
      <c r="I169" s="33" t="s">
        <v>618</v>
      </c>
      <c r="J169" s="33" t="s">
        <v>618</v>
      </c>
      <c r="K169" s="33" t="s">
        <v>618</v>
      </c>
      <c r="L169" s="33" t="s">
        <v>618</v>
      </c>
      <c r="M169" s="33" t="s">
        <v>618</v>
      </c>
      <c r="N169" s="33" t="s">
        <v>618</v>
      </c>
      <c r="O169" s="33" t="s">
        <v>618</v>
      </c>
      <c r="P169" s="33" t="s">
        <v>618</v>
      </c>
      <c r="Q169" s="33" t="s">
        <v>618</v>
      </c>
      <c r="R169" s="33" t="s">
        <v>618</v>
      </c>
    </row>
    <row r="170" spans="1:18">
      <c r="A170" s="54">
        <v>1382</v>
      </c>
      <c r="B170" s="29" t="s">
        <v>545</v>
      </c>
      <c r="C170" s="31">
        <v>863</v>
      </c>
      <c r="D170" s="29" t="s">
        <v>70</v>
      </c>
      <c r="E170" s="29" t="s">
        <v>145</v>
      </c>
      <c r="F170" s="29" t="s">
        <v>787</v>
      </c>
      <c r="G170" s="30" t="s">
        <v>618</v>
      </c>
      <c r="H170" s="30" t="s">
        <v>618</v>
      </c>
      <c r="I170" s="30" t="s">
        <v>618</v>
      </c>
      <c r="J170" s="30" t="s">
        <v>618</v>
      </c>
      <c r="K170" s="30" t="s">
        <v>618</v>
      </c>
      <c r="L170" s="30" t="s">
        <v>618</v>
      </c>
      <c r="M170" s="30">
        <v>2.5196795324833099E-4</v>
      </c>
      <c r="N170" s="30">
        <v>2.67701796027402E-4</v>
      </c>
      <c r="O170" s="30" t="s">
        <v>618</v>
      </c>
      <c r="P170" s="30" t="s">
        <v>618</v>
      </c>
      <c r="Q170" s="30" t="s">
        <v>618</v>
      </c>
      <c r="R170" s="30" t="s">
        <v>618</v>
      </c>
    </row>
    <row r="171" spans="1:18">
      <c r="A171" s="53">
        <v>1382</v>
      </c>
      <c r="B171" s="28" t="s">
        <v>545</v>
      </c>
      <c r="C171" s="27">
        <v>864</v>
      </c>
      <c r="D171" s="28" t="s">
        <v>71</v>
      </c>
      <c r="E171" s="28" t="s">
        <v>146</v>
      </c>
      <c r="F171" s="29" t="s">
        <v>788</v>
      </c>
      <c r="G171" s="33" t="s">
        <v>618</v>
      </c>
      <c r="H171" s="33" t="s">
        <v>618</v>
      </c>
      <c r="I171" s="33" t="s">
        <v>618</v>
      </c>
      <c r="J171" s="33" t="s">
        <v>618</v>
      </c>
      <c r="K171" s="33" t="s">
        <v>618</v>
      </c>
      <c r="L171" s="33" t="s">
        <v>618</v>
      </c>
      <c r="M171" s="33">
        <v>3.05160850001275E-4</v>
      </c>
      <c r="N171" s="33">
        <v>1.9495090688283E-4</v>
      </c>
      <c r="O171" s="33" t="s">
        <v>618</v>
      </c>
      <c r="P171" s="33" t="s">
        <v>618</v>
      </c>
      <c r="Q171" s="33" t="s">
        <v>618</v>
      </c>
      <c r="R171" s="33" t="s">
        <v>618</v>
      </c>
    </row>
    <row r="172" spans="1:18">
      <c r="A172" s="54">
        <v>3948</v>
      </c>
      <c r="B172" s="29" t="s">
        <v>557</v>
      </c>
      <c r="C172" s="31">
        <v>5500008</v>
      </c>
      <c r="D172" s="29" t="s">
        <v>226</v>
      </c>
      <c r="E172" s="29" t="s">
        <v>70</v>
      </c>
      <c r="F172" s="29" t="s">
        <v>789</v>
      </c>
      <c r="G172" s="30" t="s">
        <v>618</v>
      </c>
      <c r="H172" s="30" t="s">
        <v>618</v>
      </c>
      <c r="I172" s="30" t="s">
        <v>618</v>
      </c>
      <c r="J172" s="30" t="s">
        <v>618</v>
      </c>
      <c r="K172" s="30" t="s">
        <v>618</v>
      </c>
      <c r="L172" s="30" t="s">
        <v>618</v>
      </c>
      <c r="M172" s="30">
        <v>1.42658942422385E-2</v>
      </c>
      <c r="N172" s="30">
        <v>4.1719301150560197E-2</v>
      </c>
      <c r="O172" s="30" t="s">
        <v>618</v>
      </c>
      <c r="P172" s="30" t="s">
        <v>618</v>
      </c>
      <c r="Q172" s="30" t="s">
        <v>618</v>
      </c>
      <c r="R172" s="30" t="s">
        <v>618</v>
      </c>
    </row>
    <row r="173" spans="1:18">
      <c r="A173" s="53">
        <v>3948</v>
      </c>
      <c r="B173" s="28" t="s">
        <v>557</v>
      </c>
      <c r="C173" s="27">
        <v>5500009</v>
      </c>
      <c r="D173" s="28" t="s">
        <v>227</v>
      </c>
      <c r="E173" s="28" t="s">
        <v>71</v>
      </c>
      <c r="F173" s="29" t="s">
        <v>790</v>
      </c>
      <c r="G173" s="33" t="s">
        <v>618</v>
      </c>
      <c r="H173" s="33" t="s">
        <v>618</v>
      </c>
      <c r="I173" s="33" t="s">
        <v>618</v>
      </c>
      <c r="J173" s="33" t="s">
        <v>618</v>
      </c>
      <c r="K173" s="33" t="s">
        <v>618</v>
      </c>
      <c r="L173" s="33" t="s">
        <v>618</v>
      </c>
      <c r="M173" s="33">
        <v>1.23997175793727E-2</v>
      </c>
      <c r="N173" s="33">
        <v>8.2664783862484697E-3</v>
      </c>
      <c r="O173" s="33" t="s">
        <v>618</v>
      </c>
      <c r="P173" s="33" t="s">
        <v>618</v>
      </c>
      <c r="Q173" s="33" t="s">
        <v>618</v>
      </c>
      <c r="R173" s="33" t="s">
        <v>618</v>
      </c>
    </row>
    <row r="174" spans="1:18">
      <c r="A174" s="53">
        <v>6137</v>
      </c>
      <c r="B174" s="28" t="s">
        <v>527</v>
      </c>
      <c r="C174" s="27">
        <v>541</v>
      </c>
      <c r="D174" s="28" t="s">
        <v>252</v>
      </c>
      <c r="E174" s="28" t="s">
        <v>70</v>
      </c>
      <c r="F174" s="29" t="s">
        <v>791</v>
      </c>
      <c r="G174" s="33">
        <v>3.5154786691610498E-6</v>
      </c>
      <c r="H174" s="33">
        <v>1.2576405118534101E-7</v>
      </c>
      <c r="I174" s="33">
        <v>1.2576405118534101E-7</v>
      </c>
      <c r="J174" s="33" t="s">
        <v>618</v>
      </c>
      <c r="K174" s="33">
        <v>5.6928124738501803E-5</v>
      </c>
      <c r="L174" s="33" t="s">
        <v>618</v>
      </c>
      <c r="M174" s="33" t="s">
        <v>618</v>
      </c>
      <c r="N174" s="33" t="s">
        <v>618</v>
      </c>
      <c r="O174" s="33">
        <v>3.21466778589457E-7</v>
      </c>
      <c r="P174" s="33">
        <v>6.2146099875753697E-6</v>
      </c>
      <c r="Q174" s="33" t="s">
        <v>618</v>
      </c>
      <c r="R174" s="33">
        <v>4.3585706977840498E-5</v>
      </c>
    </row>
    <row r="175" spans="1:18">
      <c r="A175" s="53">
        <v>1012</v>
      </c>
      <c r="B175" s="28" t="s">
        <v>558</v>
      </c>
      <c r="C175" s="27">
        <v>862</v>
      </c>
      <c r="D175" s="28" t="s">
        <v>133</v>
      </c>
      <c r="E175" s="28" t="s">
        <v>72</v>
      </c>
      <c r="F175" s="29" t="s">
        <v>792</v>
      </c>
      <c r="G175" s="33" t="s">
        <v>618</v>
      </c>
      <c r="H175" s="33" t="s">
        <v>618</v>
      </c>
      <c r="I175" s="33" t="s">
        <v>618</v>
      </c>
      <c r="J175" s="33" t="s">
        <v>618</v>
      </c>
      <c r="K175" s="33" t="s">
        <v>618</v>
      </c>
      <c r="L175" s="33" t="s">
        <v>618</v>
      </c>
      <c r="M175" s="33">
        <v>0.10403993566315201</v>
      </c>
      <c r="N175" s="33">
        <v>6.93599571087683E-2</v>
      </c>
      <c r="O175" s="33" t="s">
        <v>618</v>
      </c>
      <c r="P175" s="33" t="s">
        <v>618</v>
      </c>
      <c r="Q175" s="33" t="s">
        <v>618</v>
      </c>
      <c r="R175" s="33" t="s">
        <v>618</v>
      </c>
    </row>
    <row r="176" spans="1:18">
      <c r="A176" s="54">
        <v>6016</v>
      </c>
      <c r="B176" s="29" t="s">
        <v>418</v>
      </c>
      <c r="C176" s="31">
        <v>1818</v>
      </c>
      <c r="D176" s="29" t="s">
        <v>84</v>
      </c>
      <c r="E176" s="29" t="s">
        <v>70</v>
      </c>
      <c r="F176" s="29" t="s">
        <v>793</v>
      </c>
      <c r="G176" s="30">
        <v>6.3175208822247001E-7</v>
      </c>
      <c r="H176" s="30">
        <v>1.5701583757418599E-8</v>
      </c>
      <c r="I176" s="30">
        <v>6.3446839611401203E-8</v>
      </c>
      <c r="J176" s="30" t="s">
        <v>618</v>
      </c>
      <c r="K176" s="30">
        <v>8.8611117007477305E-7</v>
      </c>
      <c r="L176" s="30" t="s">
        <v>618</v>
      </c>
      <c r="M176" s="30">
        <v>4.7144471180004101E-4</v>
      </c>
      <c r="N176" s="30">
        <v>4.7526602869748001E-4</v>
      </c>
      <c r="O176" s="30">
        <v>2.70082639872412E-7</v>
      </c>
      <c r="P176" s="30">
        <v>9.2033497430122495E-7</v>
      </c>
      <c r="Q176" s="30" t="s">
        <v>618</v>
      </c>
      <c r="R176" s="30">
        <v>7.6234736400849401E-7</v>
      </c>
    </row>
    <row r="177" spans="1:18">
      <c r="A177" s="54">
        <v>7210</v>
      </c>
      <c r="B177" s="29" t="s">
        <v>423</v>
      </c>
      <c r="C177" s="31">
        <v>1249</v>
      </c>
      <c r="D177" s="29" t="s">
        <v>265</v>
      </c>
      <c r="E177" s="29" t="s">
        <v>264</v>
      </c>
      <c r="F177" s="29" t="s">
        <v>794</v>
      </c>
      <c r="G177" s="30">
        <v>1.1355109620580401E-7</v>
      </c>
      <c r="H177" s="30">
        <v>9.5755275867339395E-9</v>
      </c>
      <c r="I177" s="30">
        <v>5.3842409714752501E-8</v>
      </c>
      <c r="J177" s="30" t="s">
        <v>618</v>
      </c>
      <c r="K177" s="30">
        <v>8.2214672768261795E-7</v>
      </c>
      <c r="L177" s="30" t="s">
        <v>618</v>
      </c>
      <c r="M177" s="30" t="s">
        <v>618</v>
      </c>
      <c r="N177" s="30" t="s">
        <v>618</v>
      </c>
      <c r="O177" s="30">
        <v>2.3286049698252501E-7</v>
      </c>
      <c r="P177" s="30">
        <v>2.3765471193714801E-5</v>
      </c>
      <c r="Q177" s="30">
        <v>7.0496571531439805E-8</v>
      </c>
      <c r="R177" s="30">
        <v>7.7713845962673503E-7</v>
      </c>
    </row>
    <row r="178" spans="1:18">
      <c r="A178" s="54">
        <v>976</v>
      </c>
      <c r="B178" s="29" t="s">
        <v>529</v>
      </c>
      <c r="C178" s="31">
        <v>1439</v>
      </c>
      <c r="D178" s="29" t="s">
        <v>73</v>
      </c>
      <c r="E178" s="29" t="s">
        <v>73</v>
      </c>
      <c r="F178" s="29" t="s">
        <v>795</v>
      </c>
      <c r="G178" s="30" t="s">
        <v>618</v>
      </c>
      <c r="H178" s="30" t="s">
        <v>618</v>
      </c>
      <c r="I178" s="30" t="s">
        <v>618</v>
      </c>
      <c r="J178" s="30" t="s">
        <v>618</v>
      </c>
      <c r="K178" s="30" t="s">
        <v>618</v>
      </c>
      <c r="L178" s="30" t="s">
        <v>618</v>
      </c>
      <c r="M178" s="30" t="s">
        <v>618</v>
      </c>
      <c r="N178" s="30" t="s">
        <v>618</v>
      </c>
      <c r="O178" s="30" t="s">
        <v>618</v>
      </c>
      <c r="P178" s="30" t="s">
        <v>618</v>
      </c>
      <c r="Q178" s="30" t="s">
        <v>618</v>
      </c>
      <c r="R178" s="30" t="s">
        <v>618</v>
      </c>
    </row>
    <row r="179" spans="1:18">
      <c r="A179" s="54">
        <v>3954</v>
      </c>
      <c r="B179" s="29" t="s">
        <v>547</v>
      </c>
      <c r="C179" s="31">
        <v>1526</v>
      </c>
      <c r="D179" s="29" t="s">
        <v>228</v>
      </c>
      <c r="E179" s="29" t="s">
        <v>70</v>
      </c>
      <c r="F179" s="29" t="s">
        <v>796</v>
      </c>
      <c r="G179" s="30" t="s">
        <v>618</v>
      </c>
      <c r="H179" s="30" t="s">
        <v>618</v>
      </c>
      <c r="I179" s="30" t="s">
        <v>618</v>
      </c>
      <c r="J179" s="30" t="s">
        <v>618</v>
      </c>
      <c r="K179" s="30" t="s">
        <v>618</v>
      </c>
      <c r="L179" s="30" t="s">
        <v>618</v>
      </c>
      <c r="M179" s="30">
        <v>4.2000569098259898E-4</v>
      </c>
      <c r="N179" s="30">
        <v>3.53429912556237E-4</v>
      </c>
      <c r="O179" s="30" t="s">
        <v>618</v>
      </c>
      <c r="P179" s="30" t="s">
        <v>618</v>
      </c>
      <c r="Q179" s="30" t="s">
        <v>618</v>
      </c>
      <c r="R179" s="30" t="s">
        <v>618</v>
      </c>
    </row>
    <row r="180" spans="1:18">
      <c r="A180" s="54">
        <v>3954</v>
      </c>
      <c r="B180" s="29" t="s">
        <v>547</v>
      </c>
      <c r="C180" s="31">
        <v>1526</v>
      </c>
      <c r="D180" s="29" t="s">
        <v>228</v>
      </c>
      <c r="E180" s="29" t="s">
        <v>71</v>
      </c>
      <c r="F180" s="29" t="s">
        <v>796</v>
      </c>
      <c r="G180" s="30" t="s">
        <v>618</v>
      </c>
      <c r="H180" s="30" t="s">
        <v>618</v>
      </c>
      <c r="I180" s="30" t="s">
        <v>618</v>
      </c>
      <c r="J180" s="30" t="s">
        <v>618</v>
      </c>
      <c r="K180" s="30" t="s">
        <v>618</v>
      </c>
      <c r="L180" s="30" t="s">
        <v>618</v>
      </c>
      <c r="M180" s="30">
        <v>4.2000569098259898E-4</v>
      </c>
      <c r="N180" s="30">
        <v>3.53429912556237E-4</v>
      </c>
      <c r="O180" s="30" t="s">
        <v>618</v>
      </c>
      <c r="P180" s="30" t="s">
        <v>618</v>
      </c>
      <c r="Q180" s="30" t="s">
        <v>618</v>
      </c>
      <c r="R180" s="30" t="s">
        <v>618</v>
      </c>
    </row>
    <row r="181" spans="1:18">
      <c r="A181" s="54">
        <v>2079</v>
      </c>
      <c r="B181" s="29" t="s">
        <v>384</v>
      </c>
      <c r="C181" s="31">
        <v>1398</v>
      </c>
      <c r="D181" s="29" t="s">
        <v>151</v>
      </c>
      <c r="E181" s="29" t="s">
        <v>151</v>
      </c>
      <c r="F181" s="29" t="s">
        <v>797</v>
      </c>
      <c r="G181" s="30">
        <v>3.0296330114744902E-7</v>
      </c>
      <c r="H181" s="30">
        <v>7.5355806452609303E-8</v>
      </c>
      <c r="I181" s="30">
        <v>3.5811936941588399E-7</v>
      </c>
      <c r="J181" s="30" t="s">
        <v>618</v>
      </c>
      <c r="K181" s="30">
        <v>1.2364221277586E-6</v>
      </c>
      <c r="L181" s="30" t="s">
        <v>618</v>
      </c>
      <c r="M181" s="30">
        <v>7.4753960082062903E-5</v>
      </c>
      <c r="N181" s="30">
        <v>7.6616158375922104E-5</v>
      </c>
      <c r="O181" s="30">
        <v>2.1790715658586802E-6</v>
      </c>
      <c r="P181" s="30">
        <v>1.26806804309667E-6</v>
      </c>
      <c r="Q181" s="30" t="s">
        <v>618</v>
      </c>
      <c r="R181" s="30">
        <v>1.0195959824990801E-6</v>
      </c>
    </row>
    <row r="182" spans="1:18">
      <c r="A182" s="54">
        <v>8223</v>
      </c>
      <c r="B182" s="29" t="s">
        <v>369</v>
      </c>
      <c r="C182" s="31">
        <v>1129</v>
      </c>
      <c r="D182" s="29" t="s">
        <v>73</v>
      </c>
      <c r="E182" s="29" t="s">
        <v>73</v>
      </c>
      <c r="F182" s="29" t="s">
        <v>798</v>
      </c>
      <c r="G182" s="30">
        <v>2.3494123682116601E-7</v>
      </c>
      <c r="H182" s="30">
        <v>5.8735309205291602E-8</v>
      </c>
      <c r="I182" s="30">
        <v>1.1733911898049399E-7</v>
      </c>
      <c r="J182" s="30" t="s">
        <v>618</v>
      </c>
      <c r="K182" s="30">
        <v>2.8658530478669401E-7</v>
      </c>
      <c r="L182" s="30" t="s">
        <v>618</v>
      </c>
      <c r="M182" s="30" t="s">
        <v>618</v>
      </c>
      <c r="N182" s="30" t="s">
        <v>618</v>
      </c>
      <c r="O182" s="30">
        <v>3.5303350211647198E-7</v>
      </c>
      <c r="P182" s="30">
        <v>1.39041420679184E-6</v>
      </c>
      <c r="Q182" s="30" t="s">
        <v>618</v>
      </c>
      <c r="R182" s="30">
        <v>8.04414772363274E-7</v>
      </c>
    </row>
    <row r="183" spans="1:18">
      <c r="A183" s="54">
        <v>8223</v>
      </c>
      <c r="B183" s="29" t="s">
        <v>369</v>
      </c>
      <c r="C183" s="31">
        <v>1133</v>
      </c>
      <c r="D183" s="29" t="s">
        <v>72</v>
      </c>
      <c r="E183" s="29" t="s">
        <v>72</v>
      </c>
      <c r="F183" s="29" t="s">
        <v>799</v>
      </c>
      <c r="G183" s="30">
        <v>7.5782234824449705E-7</v>
      </c>
      <c r="H183" s="30">
        <v>6.4956201278099698E-9</v>
      </c>
      <c r="I183" s="30">
        <v>7.8575372174764205E-8</v>
      </c>
      <c r="J183" s="30" t="s">
        <v>618</v>
      </c>
      <c r="K183" s="30">
        <v>5.4478783544030295E-7</v>
      </c>
      <c r="L183" s="30" t="s">
        <v>618</v>
      </c>
      <c r="M183" s="30" t="s">
        <v>618</v>
      </c>
      <c r="N183" s="30" t="s">
        <v>618</v>
      </c>
      <c r="O183" s="30">
        <v>3.78911174122248E-7</v>
      </c>
      <c r="P183" s="30">
        <v>3.0408323776354202E-6</v>
      </c>
      <c r="Q183" s="30" t="s">
        <v>618</v>
      </c>
      <c r="R183" s="30">
        <v>1.6108352327778401E-6</v>
      </c>
    </row>
    <row r="184" spans="1:18">
      <c r="A184" s="54">
        <v>50976</v>
      </c>
      <c r="B184" s="29" t="s">
        <v>800</v>
      </c>
      <c r="C184" s="31">
        <v>1336</v>
      </c>
      <c r="D184" s="29" t="s">
        <v>84</v>
      </c>
      <c r="E184" s="29" t="s">
        <v>289</v>
      </c>
      <c r="F184" s="29" t="s">
        <v>801</v>
      </c>
      <c r="G184" s="30">
        <v>1.3491046277154999E-7</v>
      </c>
      <c r="H184" s="30">
        <v>1.0979931502084101E-8</v>
      </c>
      <c r="I184" s="30">
        <v>2.7652783520814001E-7</v>
      </c>
      <c r="J184" s="30" t="s">
        <v>618</v>
      </c>
      <c r="K184" s="30">
        <v>9.58844348657684E-7</v>
      </c>
      <c r="L184" s="30" t="s">
        <v>618</v>
      </c>
      <c r="M184" s="30">
        <v>3.65381704495217E-5</v>
      </c>
      <c r="N184" s="30">
        <v>9.6878349077588805E-5</v>
      </c>
      <c r="O184" s="30">
        <v>3.5016904839537301E-6</v>
      </c>
      <c r="P184" s="30">
        <v>8.3977788074511901E-7</v>
      </c>
      <c r="Q184" s="30" t="s">
        <v>618</v>
      </c>
      <c r="R184" s="30">
        <v>8.9064906630005602E-7</v>
      </c>
    </row>
    <row r="185" spans="1:18">
      <c r="A185" s="54">
        <v>55479</v>
      </c>
      <c r="B185" s="29" t="s">
        <v>381</v>
      </c>
      <c r="C185" s="31">
        <v>1488</v>
      </c>
      <c r="D185" s="29" t="s">
        <v>290</v>
      </c>
      <c r="E185" s="29" t="s">
        <v>72</v>
      </c>
      <c r="F185" s="29" t="s">
        <v>802</v>
      </c>
      <c r="G185" s="30">
        <v>1.10315785422506E-7</v>
      </c>
      <c r="H185" s="30">
        <v>4.3841268723884602E-9</v>
      </c>
      <c r="I185" s="30">
        <v>4.6486763126718397E-8</v>
      </c>
      <c r="J185" s="30" t="s">
        <v>618</v>
      </c>
      <c r="K185" s="30">
        <v>4.40242440556926E-7</v>
      </c>
      <c r="L185" s="30" t="s">
        <v>618</v>
      </c>
      <c r="M185" s="30">
        <v>1.5658193226885701E-4</v>
      </c>
      <c r="N185" s="30">
        <v>3.9127996095094801E-4</v>
      </c>
      <c r="O185" s="30">
        <v>2.9382638826382001E-7</v>
      </c>
      <c r="P185" s="30">
        <v>3.80217266241539E-7</v>
      </c>
      <c r="Q185" s="30" t="s">
        <v>618</v>
      </c>
      <c r="R185" s="30">
        <v>6.5759994975033396E-7</v>
      </c>
    </row>
    <row r="186" spans="1:18">
      <c r="A186" s="54">
        <v>56319</v>
      </c>
      <c r="B186" s="29" t="s">
        <v>533</v>
      </c>
      <c r="C186" s="31">
        <v>1156</v>
      </c>
      <c r="D186" s="29" t="s">
        <v>295</v>
      </c>
      <c r="E186" s="29" t="s">
        <v>294</v>
      </c>
      <c r="F186" s="29" t="s">
        <v>803</v>
      </c>
      <c r="G186" s="30">
        <v>1.1029015820408399E-7</v>
      </c>
      <c r="H186" s="30">
        <v>4.6386354348239699E-8</v>
      </c>
      <c r="I186" s="30">
        <v>1.3327808223035701E-7</v>
      </c>
      <c r="J186" s="30" t="s">
        <v>618</v>
      </c>
      <c r="K186" s="30">
        <v>3.3107812670689299E-6</v>
      </c>
      <c r="L186" s="30" t="s">
        <v>618</v>
      </c>
      <c r="M186" s="30">
        <v>4.0000065083638101E-4</v>
      </c>
      <c r="N186" s="30">
        <v>4.0000065083638101E-4</v>
      </c>
      <c r="O186" s="30">
        <v>2.6068008260808898E-7</v>
      </c>
      <c r="P186" s="30">
        <v>1.3155832977861499E-6</v>
      </c>
      <c r="Q186" s="30" t="s">
        <v>618</v>
      </c>
      <c r="R186" s="30">
        <v>2.13184790374301E-6</v>
      </c>
    </row>
    <row r="187" spans="1:18">
      <c r="A187" s="54">
        <v>10043</v>
      </c>
      <c r="B187" s="29" t="s">
        <v>371</v>
      </c>
      <c r="C187" s="31">
        <v>1266</v>
      </c>
      <c r="D187" s="29" t="s">
        <v>161</v>
      </c>
      <c r="E187" s="29" t="s">
        <v>274</v>
      </c>
      <c r="F187" s="29" t="s">
        <v>804</v>
      </c>
      <c r="G187" s="30">
        <v>1.3185983473733101E-7</v>
      </c>
      <c r="H187" s="30">
        <v>5.6729999440793296E-9</v>
      </c>
      <c r="I187" s="30">
        <v>3.4339281755808903E-8</v>
      </c>
      <c r="J187" s="30" t="s">
        <v>618</v>
      </c>
      <c r="K187" s="30">
        <v>3.4326621463130102E-7</v>
      </c>
      <c r="L187" s="30">
        <v>7.8544495999706203E-7</v>
      </c>
      <c r="M187" s="30">
        <v>1.4563168899507599E-5</v>
      </c>
      <c r="N187" s="30">
        <v>9.7087792663383804E-6</v>
      </c>
      <c r="O187" s="30">
        <v>1.8498897230757801E-7</v>
      </c>
      <c r="P187" s="30">
        <v>4.6027215640247799E-7</v>
      </c>
      <c r="Q187" s="30" t="s">
        <v>618</v>
      </c>
      <c r="R187" s="30">
        <v>4.4355665052433998E-7</v>
      </c>
    </row>
    <row r="188" spans="1:18">
      <c r="A188" s="54">
        <v>10566</v>
      </c>
      <c r="B188" s="29" t="s">
        <v>354</v>
      </c>
      <c r="C188" s="31">
        <v>1128</v>
      </c>
      <c r="D188" s="29" t="s">
        <v>281</v>
      </c>
      <c r="E188" s="29" t="s">
        <v>281</v>
      </c>
      <c r="F188" s="29" t="s">
        <v>805</v>
      </c>
      <c r="G188" s="30">
        <v>1.1888594111362E-7</v>
      </c>
      <c r="H188" s="30">
        <v>6.14581797789357E-9</v>
      </c>
      <c r="I188" s="30">
        <v>2.38236290659677E-8</v>
      </c>
      <c r="J188" s="30" t="s">
        <v>618</v>
      </c>
      <c r="K188" s="30">
        <v>1.2258576727502901E-6</v>
      </c>
      <c r="L188" s="30">
        <v>9.0523115910892503E-7</v>
      </c>
      <c r="M188" s="30">
        <v>4.2399540278504103E-5</v>
      </c>
      <c r="N188" s="30">
        <v>8.7875624760694196E-6</v>
      </c>
      <c r="O188" s="30">
        <v>2.76165065166028E-7</v>
      </c>
      <c r="P188" s="30">
        <v>5.4650233957077304E-7</v>
      </c>
      <c r="Q188" s="30" t="s">
        <v>618</v>
      </c>
      <c r="R188" s="30">
        <v>1.75438196783617E-6</v>
      </c>
    </row>
    <row r="189" spans="1:18">
      <c r="A189" s="54">
        <v>10566</v>
      </c>
      <c r="B189" s="29" t="s">
        <v>354</v>
      </c>
      <c r="C189" s="31">
        <v>1365</v>
      </c>
      <c r="D189" s="29" t="s">
        <v>282</v>
      </c>
      <c r="E189" s="29" t="s">
        <v>282</v>
      </c>
      <c r="F189" s="29" t="s">
        <v>806</v>
      </c>
      <c r="G189" s="30">
        <v>4.2268701730612603E-8</v>
      </c>
      <c r="H189" s="30">
        <v>3.6185219427161501E-9</v>
      </c>
      <c r="I189" s="30">
        <v>1.4376399700354399E-7</v>
      </c>
      <c r="J189" s="30" t="s">
        <v>618</v>
      </c>
      <c r="K189" s="30">
        <v>1.8942537147385899E-7</v>
      </c>
      <c r="L189" s="30">
        <v>7.6228492347607501E-7</v>
      </c>
      <c r="M189" s="30">
        <v>5.6008863293497198E-5</v>
      </c>
      <c r="N189" s="30">
        <v>9.5535881868459001E-6</v>
      </c>
      <c r="O189" s="30">
        <v>1.9971250602742599E-7</v>
      </c>
      <c r="P189" s="30">
        <v>3.1158595853433798E-7</v>
      </c>
      <c r="Q189" s="30" t="s">
        <v>618</v>
      </c>
      <c r="R189" s="30">
        <v>4.0219848495135701E-7</v>
      </c>
    </row>
    <row r="190" spans="1:18">
      <c r="A190" s="54">
        <v>54304</v>
      </c>
      <c r="B190" s="29" t="s">
        <v>470</v>
      </c>
      <c r="C190" s="31">
        <v>1052</v>
      </c>
      <c r="D190" s="29" t="s">
        <v>108</v>
      </c>
      <c r="E190" s="29" t="s">
        <v>108</v>
      </c>
      <c r="F190" s="29" t="s">
        <v>807</v>
      </c>
      <c r="G190" s="30">
        <v>1.1825807547916201E-7</v>
      </c>
      <c r="H190" s="30">
        <v>2.0426249963968999E-8</v>
      </c>
      <c r="I190" s="30">
        <v>1.42251966299775E-7</v>
      </c>
      <c r="J190" s="30" t="s">
        <v>618</v>
      </c>
      <c r="K190" s="30">
        <v>2.2700460227416902E-6</v>
      </c>
      <c r="L190" s="30" t="s">
        <v>618</v>
      </c>
      <c r="M190" s="30" t="s">
        <v>618</v>
      </c>
      <c r="N190" s="30" t="s">
        <v>618</v>
      </c>
      <c r="O190" s="30">
        <v>5.7815601570398997E-7</v>
      </c>
      <c r="P190" s="30">
        <v>4.0069406474619001E-6</v>
      </c>
      <c r="Q190" s="30">
        <v>1.9741404652829499E-8</v>
      </c>
      <c r="R190" s="30">
        <v>3.34674628012573E-6</v>
      </c>
    </row>
    <row r="191" spans="1:18">
      <c r="A191" s="54">
        <v>2718</v>
      </c>
      <c r="B191" s="29" t="s">
        <v>435</v>
      </c>
      <c r="C191" s="31">
        <v>898</v>
      </c>
      <c r="D191" s="29" t="s">
        <v>184</v>
      </c>
      <c r="E191" s="29" t="s">
        <v>183</v>
      </c>
      <c r="F191" s="29" t="s">
        <v>808</v>
      </c>
      <c r="G191" s="30" t="s">
        <v>618</v>
      </c>
      <c r="H191" s="30" t="s">
        <v>618</v>
      </c>
      <c r="I191" s="30" t="s">
        <v>618</v>
      </c>
      <c r="J191" s="30" t="s">
        <v>618</v>
      </c>
      <c r="K191" s="30" t="s">
        <v>618</v>
      </c>
      <c r="L191" s="30" t="s">
        <v>618</v>
      </c>
      <c r="M191" s="30">
        <v>1.1427290670382301E-3</v>
      </c>
      <c r="N191" s="30">
        <v>4.1188018800682901E-4</v>
      </c>
      <c r="O191" s="30" t="s">
        <v>618</v>
      </c>
      <c r="P191" s="30" t="s">
        <v>618</v>
      </c>
      <c r="Q191" s="30" t="s">
        <v>618</v>
      </c>
      <c r="R191" s="30" t="s">
        <v>618</v>
      </c>
    </row>
    <row r="192" spans="1:18">
      <c r="A192" s="54">
        <v>2718</v>
      </c>
      <c r="B192" s="29" t="s">
        <v>435</v>
      </c>
      <c r="C192" s="31">
        <v>900</v>
      </c>
      <c r="D192" s="29" t="s">
        <v>436</v>
      </c>
      <c r="E192" s="29" t="s">
        <v>181</v>
      </c>
      <c r="F192" s="29" t="s">
        <v>809</v>
      </c>
      <c r="G192" s="30">
        <v>7.2805492041771103E-7</v>
      </c>
      <c r="H192" s="30">
        <v>1.8529718678021999E-8</v>
      </c>
      <c r="I192" s="30">
        <v>8.9709960064769394E-8</v>
      </c>
      <c r="J192" s="30" t="s">
        <v>618</v>
      </c>
      <c r="K192" s="30">
        <v>3.4918947880715299E-6</v>
      </c>
      <c r="L192" s="30" t="s">
        <v>618</v>
      </c>
      <c r="M192" s="30">
        <v>1.05909268884609E-3</v>
      </c>
      <c r="N192" s="30">
        <v>5.0289862606804105E-4</v>
      </c>
      <c r="O192" s="30">
        <v>5.2982899323629204E-7</v>
      </c>
      <c r="P192" s="30">
        <v>2.4843179801668698E-6</v>
      </c>
      <c r="Q192" s="30" t="s">
        <v>618</v>
      </c>
      <c r="R192" s="30">
        <v>4.1894146054685799E-6</v>
      </c>
    </row>
    <row r="193" spans="1:18">
      <c r="A193" s="54">
        <v>2718</v>
      </c>
      <c r="B193" s="29" t="s">
        <v>435</v>
      </c>
      <c r="C193" s="31">
        <v>900</v>
      </c>
      <c r="D193" s="29" t="s">
        <v>437</v>
      </c>
      <c r="E193" s="29" t="s">
        <v>182</v>
      </c>
      <c r="F193" s="29" t="s">
        <v>810</v>
      </c>
      <c r="G193" s="30">
        <v>7.2805492041771103E-7</v>
      </c>
      <c r="H193" s="30">
        <v>1.8529718678021999E-8</v>
      </c>
      <c r="I193" s="30">
        <v>8.9709960064769394E-8</v>
      </c>
      <c r="J193" s="30" t="s">
        <v>618</v>
      </c>
      <c r="K193" s="30">
        <v>3.4918947880715299E-6</v>
      </c>
      <c r="L193" s="30" t="s">
        <v>618</v>
      </c>
      <c r="M193" s="30">
        <v>1.05909268884609E-3</v>
      </c>
      <c r="N193" s="30">
        <v>5.0289862606804105E-4</v>
      </c>
      <c r="O193" s="30">
        <v>5.2982899323629204E-7</v>
      </c>
      <c r="P193" s="30">
        <v>2.4843179801668698E-6</v>
      </c>
      <c r="Q193" s="30" t="s">
        <v>618</v>
      </c>
      <c r="R193" s="30">
        <v>4.1894146054685799E-6</v>
      </c>
    </row>
    <row r="194" spans="1:18">
      <c r="A194" s="54">
        <v>2727</v>
      </c>
      <c r="B194" s="29" t="s">
        <v>546</v>
      </c>
      <c r="C194" s="31">
        <v>2120</v>
      </c>
      <c r="D194" s="29" t="s">
        <v>185</v>
      </c>
      <c r="E194" s="29" t="s">
        <v>18</v>
      </c>
      <c r="F194" s="29" t="s">
        <v>811</v>
      </c>
      <c r="G194" s="30" t="s">
        <v>618</v>
      </c>
      <c r="H194" s="30" t="s">
        <v>618</v>
      </c>
      <c r="I194" s="30" t="s">
        <v>618</v>
      </c>
      <c r="J194" s="30" t="s">
        <v>618</v>
      </c>
      <c r="K194" s="30" t="s">
        <v>618</v>
      </c>
      <c r="L194" s="30" t="s">
        <v>618</v>
      </c>
      <c r="M194" s="30">
        <v>2.88793359883752E-4</v>
      </c>
      <c r="N194" s="30">
        <v>1.7880793217522599E-4</v>
      </c>
      <c r="O194" s="30" t="s">
        <v>618</v>
      </c>
      <c r="P194" s="30" t="s">
        <v>618</v>
      </c>
      <c r="Q194" s="30" t="s">
        <v>618</v>
      </c>
      <c r="R194" s="30" t="s">
        <v>618</v>
      </c>
    </row>
    <row r="195" spans="1:18">
      <c r="A195" s="54">
        <v>2727</v>
      </c>
      <c r="B195" s="29" t="s">
        <v>546</v>
      </c>
      <c r="C195" s="31">
        <v>2120</v>
      </c>
      <c r="D195" s="29" t="s">
        <v>186</v>
      </c>
      <c r="E195" s="29" t="s">
        <v>19</v>
      </c>
      <c r="F195" s="29" t="s">
        <v>812</v>
      </c>
      <c r="G195" s="30" t="s">
        <v>618</v>
      </c>
      <c r="H195" s="30" t="s">
        <v>618</v>
      </c>
      <c r="I195" s="30" t="s">
        <v>618</v>
      </c>
      <c r="J195" s="30" t="s">
        <v>618</v>
      </c>
      <c r="K195" s="30" t="s">
        <v>618</v>
      </c>
      <c r="L195" s="30" t="s">
        <v>618</v>
      </c>
      <c r="M195" s="30">
        <v>2.88793359883752E-4</v>
      </c>
      <c r="N195" s="30">
        <v>1.7880793217522599E-4</v>
      </c>
      <c r="O195" s="30" t="s">
        <v>618</v>
      </c>
      <c r="P195" s="30" t="s">
        <v>618</v>
      </c>
      <c r="Q195" s="30" t="s">
        <v>618</v>
      </c>
      <c r="R195" s="30" t="s">
        <v>618</v>
      </c>
    </row>
    <row r="196" spans="1:18">
      <c r="A196" s="53">
        <v>2727</v>
      </c>
      <c r="B196" s="28" t="s">
        <v>546</v>
      </c>
      <c r="C196" s="27">
        <v>2122</v>
      </c>
      <c r="D196" s="28" t="s">
        <v>188</v>
      </c>
      <c r="E196" s="28" t="s">
        <v>21</v>
      </c>
      <c r="F196" s="29" t="s">
        <v>813</v>
      </c>
      <c r="G196" s="33" t="s">
        <v>618</v>
      </c>
      <c r="H196" s="33" t="s">
        <v>618</v>
      </c>
      <c r="I196" s="33" t="s">
        <v>618</v>
      </c>
      <c r="J196" s="33" t="s">
        <v>618</v>
      </c>
      <c r="K196" s="33" t="s">
        <v>618</v>
      </c>
      <c r="L196" s="33" t="s">
        <v>618</v>
      </c>
      <c r="M196" s="33">
        <v>2.91082998851749E-4</v>
      </c>
      <c r="N196" s="33">
        <v>1.7464979931104899E-4</v>
      </c>
      <c r="O196" s="33" t="s">
        <v>618</v>
      </c>
      <c r="P196" s="33" t="s">
        <v>618</v>
      </c>
      <c r="Q196" s="33" t="s">
        <v>618</v>
      </c>
      <c r="R196" s="33" t="s">
        <v>618</v>
      </c>
    </row>
    <row r="197" spans="1:18">
      <c r="A197" s="53">
        <v>641</v>
      </c>
      <c r="B197" s="28" t="s">
        <v>414</v>
      </c>
      <c r="C197" s="27">
        <v>1894</v>
      </c>
      <c r="D197" s="28" t="s">
        <v>78</v>
      </c>
      <c r="E197" s="28" t="s">
        <v>77</v>
      </c>
      <c r="F197" s="29" t="s">
        <v>814</v>
      </c>
      <c r="G197" s="33">
        <v>5.9498072209205403E-7</v>
      </c>
      <c r="H197" s="33">
        <v>1.28616976305438E-7</v>
      </c>
      <c r="I197" s="33">
        <v>1.2292156579691999E-7</v>
      </c>
      <c r="J197" s="33" t="s">
        <v>618</v>
      </c>
      <c r="K197" s="33">
        <v>5.4736819284476202E-7</v>
      </c>
      <c r="L197" s="33" t="s">
        <v>618</v>
      </c>
      <c r="M197" s="33" t="s">
        <v>618</v>
      </c>
      <c r="N197" s="33" t="s">
        <v>618</v>
      </c>
      <c r="O197" s="33">
        <v>2.71535326023767E-7</v>
      </c>
      <c r="P197" s="33">
        <v>9.1098881080863303E-7</v>
      </c>
      <c r="Q197" s="33" t="s">
        <v>618</v>
      </c>
      <c r="R197" s="33">
        <v>6.3480060368014301E-7</v>
      </c>
    </row>
    <row r="198" spans="1:18">
      <c r="A198" s="53">
        <v>1374</v>
      </c>
      <c r="B198" s="28" t="s">
        <v>487</v>
      </c>
      <c r="C198" s="27">
        <v>1330</v>
      </c>
      <c r="D198" s="28" t="s">
        <v>488</v>
      </c>
      <c r="E198" s="28" t="s">
        <v>142</v>
      </c>
      <c r="F198" s="29" t="s">
        <v>815</v>
      </c>
      <c r="G198" s="33">
        <v>1.32387306695464E-5</v>
      </c>
      <c r="H198" s="33">
        <v>1.50924521284388E-7</v>
      </c>
      <c r="I198" s="33">
        <v>4.8881179064591797E-7</v>
      </c>
      <c r="J198" s="33" t="s">
        <v>618</v>
      </c>
      <c r="K198" s="33">
        <v>2.1424264930235499E-6</v>
      </c>
      <c r="L198" s="33" t="s">
        <v>618</v>
      </c>
      <c r="M198" s="33">
        <v>1.33686582537318E-3</v>
      </c>
      <c r="N198" s="33">
        <v>2.4375339224733599E-4</v>
      </c>
      <c r="O198" s="33">
        <v>1.1955054238653601E-6</v>
      </c>
      <c r="P198" s="33">
        <v>2.2431654758470302E-6</v>
      </c>
      <c r="Q198" s="33" t="s">
        <v>618</v>
      </c>
      <c r="R198" s="33">
        <v>2.75882606731327E-6</v>
      </c>
    </row>
    <row r="199" spans="1:18">
      <c r="A199" s="53">
        <v>1374</v>
      </c>
      <c r="B199" s="28" t="s">
        <v>487</v>
      </c>
      <c r="C199" s="27">
        <v>1330</v>
      </c>
      <c r="D199" s="28" t="s">
        <v>488</v>
      </c>
      <c r="E199" s="28" t="s">
        <v>144</v>
      </c>
      <c r="F199" s="29" t="s">
        <v>815</v>
      </c>
      <c r="G199" s="33">
        <v>1.32387306695464E-5</v>
      </c>
      <c r="H199" s="33">
        <v>1.50924521284388E-7</v>
      </c>
      <c r="I199" s="33">
        <v>4.8881179064591797E-7</v>
      </c>
      <c r="J199" s="33" t="s">
        <v>618</v>
      </c>
      <c r="K199" s="33">
        <v>2.1424264930235499E-6</v>
      </c>
      <c r="L199" s="33" t="s">
        <v>618</v>
      </c>
      <c r="M199" s="33">
        <v>1.33686582537318E-3</v>
      </c>
      <c r="N199" s="33">
        <v>2.4375339224733599E-4</v>
      </c>
      <c r="O199" s="33">
        <v>1.1955054238653601E-6</v>
      </c>
      <c r="P199" s="33">
        <v>2.2431654758470302E-6</v>
      </c>
      <c r="Q199" s="33" t="s">
        <v>618</v>
      </c>
      <c r="R199" s="33">
        <v>2.75882606731327E-6</v>
      </c>
    </row>
    <row r="200" spans="1:18">
      <c r="A200" s="53">
        <v>2718</v>
      </c>
      <c r="B200" s="28" t="s">
        <v>435</v>
      </c>
      <c r="C200" s="27">
        <v>898</v>
      </c>
      <c r="D200" s="28" t="s">
        <v>178</v>
      </c>
      <c r="E200" s="28" t="s">
        <v>177</v>
      </c>
      <c r="F200" s="29" t="s">
        <v>816</v>
      </c>
      <c r="G200" s="33" t="s">
        <v>618</v>
      </c>
      <c r="H200" s="33" t="s">
        <v>618</v>
      </c>
      <c r="I200" s="33" t="s">
        <v>618</v>
      </c>
      <c r="J200" s="33" t="s">
        <v>618</v>
      </c>
      <c r="K200" s="33" t="s">
        <v>618</v>
      </c>
      <c r="L200" s="33" t="s">
        <v>618</v>
      </c>
      <c r="M200" s="33">
        <v>1.1427290670382301E-3</v>
      </c>
      <c r="N200" s="33">
        <v>4.1188018800682901E-4</v>
      </c>
      <c r="O200" s="33" t="s">
        <v>618</v>
      </c>
      <c r="P200" s="33" t="s">
        <v>618</v>
      </c>
      <c r="Q200" s="33" t="s">
        <v>618</v>
      </c>
      <c r="R200" s="33" t="s">
        <v>618</v>
      </c>
    </row>
    <row r="201" spans="1:18">
      <c r="A201" s="53">
        <v>2718</v>
      </c>
      <c r="B201" s="28" t="s">
        <v>435</v>
      </c>
      <c r="C201" s="27">
        <v>898</v>
      </c>
      <c r="D201" s="28" t="s">
        <v>180</v>
      </c>
      <c r="E201" s="28" t="s">
        <v>179</v>
      </c>
      <c r="F201" s="29" t="s">
        <v>817</v>
      </c>
      <c r="G201" s="33" t="s">
        <v>618</v>
      </c>
      <c r="H201" s="33" t="s">
        <v>618</v>
      </c>
      <c r="I201" s="33" t="s">
        <v>618</v>
      </c>
      <c r="J201" s="33" t="s">
        <v>618</v>
      </c>
      <c r="K201" s="33" t="s">
        <v>618</v>
      </c>
      <c r="L201" s="33" t="s">
        <v>618</v>
      </c>
      <c r="M201" s="33">
        <v>1.1427290670382301E-3</v>
      </c>
      <c r="N201" s="33">
        <v>4.1188018800682901E-4</v>
      </c>
      <c r="O201" s="33" t="s">
        <v>618</v>
      </c>
      <c r="P201" s="33" t="s">
        <v>618</v>
      </c>
      <c r="Q201" s="33" t="s">
        <v>618</v>
      </c>
      <c r="R201" s="33" t="s">
        <v>618</v>
      </c>
    </row>
    <row r="202" spans="1:18">
      <c r="A202" s="53">
        <v>7213</v>
      </c>
      <c r="B202" s="28" t="s">
        <v>408</v>
      </c>
      <c r="C202" s="27">
        <v>1535</v>
      </c>
      <c r="D202" s="28" t="s">
        <v>19</v>
      </c>
      <c r="E202" s="28" t="s">
        <v>71</v>
      </c>
      <c r="F202" s="29" t="s">
        <v>818</v>
      </c>
      <c r="G202" s="33">
        <v>3.76857545895173E-7</v>
      </c>
      <c r="H202" s="33">
        <v>3.3304175551155198E-8</v>
      </c>
      <c r="I202" s="33">
        <v>3.0134925015400102E-8</v>
      </c>
      <c r="J202" s="33" t="s">
        <v>618</v>
      </c>
      <c r="K202" s="33">
        <v>4.9976762197478003E-6</v>
      </c>
      <c r="L202" s="33">
        <v>6.8810805056828297E-6</v>
      </c>
      <c r="M202" s="33">
        <v>3.3765525141401701E-4</v>
      </c>
      <c r="N202" s="33">
        <v>1.85422926028948E-4</v>
      </c>
      <c r="O202" s="33">
        <v>2.8178300385823799E-7</v>
      </c>
      <c r="P202" s="33">
        <v>1.55992777598548E-5</v>
      </c>
      <c r="Q202" s="33" t="s">
        <v>618</v>
      </c>
      <c r="R202" s="33">
        <v>4.7297168411299596E-6</v>
      </c>
    </row>
    <row r="203" spans="1:18">
      <c r="A203" s="53">
        <v>3179</v>
      </c>
      <c r="B203" s="28" t="s">
        <v>505</v>
      </c>
      <c r="C203" s="27">
        <v>1120</v>
      </c>
      <c r="D203" s="28" t="s">
        <v>86</v>
      </c>
      <c r="E203" s="28" t="s">
        <v>72</v>
      </c>
      <c r="F203" s="29" t="s">
        <v>819</v>
      </c>
      <c r="G203" s="33">
        <v>1.9962309398449799E-6</v>
      </c>
      <c r="H203" s="33">
        <v>4.7780114392428702E-8</v>
      </c>
      <c r="I203" s="33">
        <v>2.4393604402229401E-7</v>
      </c>
      <c r="J203" s="33" t="s">
        <v>618</v>
      </c>
      <c r="K203" s="33">
        <v>3.5795578738163102E-6</v>
      </c>
      <c r="L203" s="33">
        <v>1.1938396722429799E-5</v>
      </c>
      <c r="M203" s="33">
        <v>1.3129629639170099E-4</v>
      </c>
      <c r="N203" s="33">
        <v>7.7175735621229802E-5</v>
      </c>
      <c r="O203" s="33">
        <v>5.1104309202398098E-7</v>
      </c>
      <c r="P203" s="33">
        <v>3.1540119701193598E-5</v>
      </c>
      <c r="Q203" s="33" t="s">
        <v>618</v>
      </c>
      <c r="R203" s="33">
        <v>6.4211254563555999E-6</v>
      </c>
    </row>
    <row r="204" spans="1:18">
      <c r="A204" s="53">
        <v>1040</v>
      </c>
      <c r="B204" s="28" t="s">
        <v>556</v>
      </c>
      <c r="C204" s="27">
        <v>2038</v>
      </c>
      <c r="D204" s="28" t="s">
        <v>85</v>
      </c>
      <c r="E204" s="28" t="s">
        <v>71</v>
      </c>
      <c r="F204" s="29" t="s">
        <v>820</v>
      </c>
      <c r="G204" s="33" t="s">
        <v>618</v>
      </c>
      <c r="H204" s="33" t="s">
        <v>618</v>
      </c>
      <c r="I204" s="33" t="s">
        <v>618</v>
      </c>
      <c r="J204" s="33" t="s">
        <v>618</v>
      </c>
      <c r="K204" s="33" t="s">
        <v>618</v>
      </c>
      <c r="L204" s="33" t="s">
        <v>618</v>
      </c>
      <c r="M204" s="33">
        <v>7.2621967220611004E-3</v>
      </c>
      <c r="N204" s="33">
        <v>4.6958706567151298E-3</v>
      </c>
      <c r="O204" s="33" t="s">
        <v>618</v>
      </c>
      <c r="P204" s="33" t="s">
        <v>618</v>
      </c>
      <c r="Q204" s="33" t="s">
        <v>618</v>
      </c>
      <c r="R204" s="33" t="s">
        <v>618</v>
      </c>
    </row>
    <row r="205" spans="1:18">
      <c r="A205" s="53">
        <v>10771</v>
      </c>
      <c r="B205" s="28" t="s">
        <v>494</v>
      </c>
      <c r="C205" s="27">
        <v>1532</v>
      </c>
      <c r="D205" s="28" t="s">
        <v>284</v>
      </c>
      <c r="E205" s="28" t="s">
        <v>283</v>
      </c>
      <c r="F205" s="29" t="s">
        <v>821</v>
      </c>
      <c r="G205" s="33">
        <v>8.7152307164379203E-7</v>
      </c>
      <c r="H205" s="33">
        <v>1.3654903021259099E-7</v>
      </c>
      <c r="I205" s="33">
        <v>5.66875753499123E-8</v>
      </c>
      <c r="J205" s="33" t="s">
        <v>618</v>
      </c>
      <c r="K205" s="33">
        <v>2.72551088656726E-6</v>
      </c>
      <c r="L205" s="33">
        <v>3.3146769222668498E-6</v>
      </c>
      <c r="M205" s="33">
        <v>8.1674417746802703E-5</v>
      </c>
      <c r="N205" s="33">
        <v>8.1341052776407599E-5</v>
      </c>
      <c r="O205" s="33">
        <v>2.9669976307573099E-6</v>
      </c>
      <c r="P205" s="33">
        <v>2.1265161261727E-6</v>
      </c>
      <c r="Q205" s="33" t="s">
        <v>618</v>
      </c>
      <c r="R205" s="33">
        <v>3.27747418635677E-6</v>
      </c>
    </row>
    <row r="206" spans="1:18">
      <c r="A206" s="53">
        <v>10771</v>
      </c>
      <c r="B206" s="28" t="s">
        <v>494</v>
      </c>
      <c r="C206" s="27">
        <v>1532</v>
      </c>
      <c r="D206" s="28" t="s">
        <v>284</v>
      </c>
      <c r="E206" s="28" t="s">
        <v>285</v>
      </c>
      <c r="F206" s="29" t="s">
        <v>821</v>
      </c>
      <c r="G206" s="33">
        <v>8.7152307164379203E-7</v>
      </c>
      <c r="H206" s="33">
        <v>1.3654903021259099E-7</v>
      </c>
      <c r="I206" s="33">
        <v>5.66875753499123E-8</v>
      </c>
      <c r="J206" s="33" t="s">
        <v>618</v>
      </c>
      <c r="K206" s="33">
        <v>2.72551088656726E-6</v>
      </c>
      <c r="L206" s="33">
        <v>3.3146769222668498E-6</v>
      </c>
      <c r="M206" s="33">
        <v>8.1674417746802703E-5</v>
      </c>
      <c r="N206" s="33">
        <v>8.1341052776407599E-5</v>
      </c>
      <c r="O206" s="33">
        <v>2.9669976307573099E-6</v>
      </c>
      <c r="P206" s="33">
        <v>2.1265161261727E-6</v>
      </c>
      <c r="Q206" s="33" t="s">
        <v>618</v>
      </c>
      <c r="R206" s="33">
        <v>3.27747418635677E-6</v>
      </c>
    </row>
    <row r="207" spans="1:18">
      <c r="A207" s="53">
        <v>54755</v>
      </c>
      <c r="B207" s="28" t="s">
        <v>492</v>
      </c>
      <c r="C207" s="27">
        <v>2021</v>
      </c>
      <c r="D207" s="28" t="s">
        <v>121</v>
      </c>
      <c r="E207" s="28" t="s">
        <v>263</v>
      </c>
      <c r="F207" s="29" t="s">
        <v>822</v>
      </c>
      <c r="G207" s="33">
        <v>8.5438110946464596E-7</v>
      </c>
      <c r="H207" s="33">
        <v>1.28379439915353E-7</v>
      </c>
      <c r="I207" s="33">
        <v>2.2897210263084501E-7</v>
      </c>
      <c r="J207" s="33" t="s">
        <v>618</v>
      </c>
      <c r="K207" s="33">
        <v>7.5115508449669798E-6</v>
      </c>
      <c r="L207" s="33" t="s">
        <v>618</v>
      </c>
      <c r="M207" s="33">
        <v>2.8013472180658499E-5</v>
      </c>
      <c r="N207" s="33">
        <v>6.9992324831966504E-5</v>
      </c>
      <c r="O207" s="33">
        <v>1.00490723392875E-6</v>
      </c>
      <c r="P207" s="33">
        <v>3.7136176100999097E-5</v>
      </c>
      <c r="Q207" s="33" t="s">
        <v>618</v>
      </c>
      <c r="R207" s="33">
        <v>9.7347416707992492E-6</v>
      </c>
    </row>
    <row r="208" spans="1:18">
      <c r="A208" s="53">
        <v>50835</v>
      </c>
      <c r="B208" s="28" t="s">
        <v>823</v>
      </c>
      <c r="C208" s="27">
        <v>1773</v>
      </c>
      <c r="D208" s="28" t="s">
        <v>287</v>
      </c>
      <c r="E208" s="28" t="s">
        <v>70</v>
      </c>
      <c r="F208" s="29" t="s">
        <v>824</v>
      </c>
      <c r="G208" s="33" t="s">
        <v>618</v>
      </c>
      <c r="H208" s="33" t="s">
        <v>618</v>
      </c>
      <c r="I208" s="33" t="s">
        <v>618</v>
      </c>
      <c r="J208" s="33" t="s">
        <v>618</v>
      </c>
      <c r="K208" s="33" t="s">
        <v>618</v>
      </c>
      <c r="L208" s="33" t="s">
        <v>618</v>
      </c>
      <c r="M208" s="33" t="s">
        <v>618</v>
      </c>
      <c r="N208" s="33" t="s">
        <v>618</v>
      </c>
      <c r="O208" s="33" t="s">
        <v>618</v>
      </c>
      <c r="P208" s="33" t="s">
        <v>618</v>
      </c>
      <c r="Q208" s="33" t="s">
        <v>618</v>
      </c>
      <c r="R208" s="33" t="s">
        <v>618</v>
      </c>
    </row>
    <row r="209" spans="1:18">
      <c r="A209" s="53">
        <v>50835</v>
      </c>
      <c r="B209" s="28" t="s">
        <v>823</v>
      </c>
      <c r="C209" s="27">
        <v>1773</v>
      </c>
      <c r="D209" s="28" t="s">
        <v>288</v>
      </c>
      <c r="E209" s="28" t="s">
        <v>71</v>
      </c>
      <c r="F209" s="29" t="s">
        <v>825</v>
      </c>
      <c r="G209" s="33" t="s">
        <v>618</v>
      </c>
      <c r="H209" s="33" t="s">
        <v>618</v>
      </c>
      <c r="I209" s="33" t="s">
        <v>618</v>
      </c>
      <c r="J209" s="33" t="s">
        <v>618</v>
      </c>
      <c r="K209" s="33" t="s">
        <v>618</v>
      </c>
      <c r="L209" s="33" t="s">
        <v>618</v>
      </c>
      <c r="M209" s="33" t="s">
        <v>618</v>
      </c>
      <c r="N209" s="33" t="s">
        <v>618</v>
      </c>
      <c r="O209" s="33" t="s">
        <v>618</v>
      </c>
      <c r="P209" s="33" t="s">
        <v>618</v>
      </c>
      <c r="Q209" s="33" t="s">
        <v>618</v>
      </c>
      <c r="R209" s="33" t="s">
        <v>618</v>
      </c>
    </row>
    <row r="210" spans="1:18">
      <c r="A210" s="53">
        <v>469</v>
      </c>
      <c r="B210" s="28" t="s">
        <v>542</v>
      </c>
      <c r="C210" s="27">
        <v>1442</v>
      </c>
      <c r="D210" s="28" t="s">
        <v>21</v>
      </c>
      <c r="E210" s="28" t="s">
        <v>73</v>
      </c>
      <c r="F210" s="29" t="s">
        <v>826</v>
      </c>
      <c r="G210" s="33" t="s">
        <v>618</v>
      </c>
      <c r="H210" s="33" t="s">
        <v>618</v>
      </c>
      <c r="I210" s="33" t="s">
        <v>618</v>
      </c>
      <c r="J210" s="33" t="s">
        <v>618</v>
      </c>
      <c r="K210" s="33" t="s">
        <v>618</v>
      </c>
      <c r="L210" s="33" t="s">
        <v>618</v>
      </c>
      <c r="M210" s="33">
        <v>2.36840569011973E-4</v>
      </c>
      <c r="N210" s="33">
        <v>1.3236164675045099E-4</v>
      </c>
      <c r="O210" s="33" t="s">
        <v>618</v>
      </c>
      <c r="P210" s="33" t="s">
        <v>618</v>
      </c>
      <c r="Q210" s="33" t="s">
        <v>618</v>
      </c>
      <c r="R210" s="33" t="s">
        <v>618</v>
      </c>
    </row>
    <row r="211" spans="1:18">
      <c r="A211" s="53">
        <v>469</v>
      </c>
      <c r="B211" s="28" t="s">
        <v>542</v>
      </c>
      <c r="C211" s="27">
        <v>1436</v>
      </c>
      <c r="D211" s="28" t="s">
        <v>20</v>
      </c>
      <c r="E211" s="28" t="s">
        <v>72</v>
      </c>
      <c r="F211" s="29" t="s">
        <v>827</v>
      </c>
      <c r="G211" s="33" t="s">
        <v>618</v>
      </c>
      <c r="H211" s="33" t="s">
        <v>618</v>
      </c>
      <c r="I211" s="33" t="s">
        <v>618</v>
      </c>
      <c r="J211" s="33" t="s">
        <v>618</v>
      </c>
      <c r="K211" s="33" t="s">
        <v>618</v>
      </c>
      <c r="L211" s="33" t="s">
        <v>618</v>
      </c>
      <c r="M211" s="33">
        <v>3.0540492014800299E-4</v>
      </c>
      <c r="N211" s="33">
        <v>1.5247099242278E-4</v>
      </c>
      <c r="O211" s="33" t="s">
        <v>618</v>
      </c>
      <c r="P211" s="33" t="s">
        <v>618</v>
      </c>
      <c r="Q211" s="33" t="s">
        <v>618</v>
      </c>
      <c r="R211" s="33" t="s">
        <v>618</v>
      </c>
    </row>
    <row r="212" spans="1:18">
      <c r="A212" s="53">
        <v>477</v>
      </c>
      <c r="B212" s="28" t="s">
        <v>543</v>
      </c>
      <c r="C212" s="27">
        <v>1460</v>
      </c>
      <c r="D212" s="28" t="s">
        <v>75</v>
      </c>
      <c r="E212" s="28" t="s">
        <v>74</v>
      </c>
      <c r="F212" s="29" t="s">
        <v>828</v>
      </c>
      <c r="G212" s="33" t="s">
        <v>618</v>
      </c>
      <c r="H212" s="33" t="s">
        <v>618</v>
      </c>
      <c r="I212" s="33" t="s">
        <v>618</v>
      </c>
      <c r="J212" s="33" t="s">
        <v>618</v>
      </c>
      <c r="K212" s="33" t="s">
        <v>618</v>
      </c>
      <c r="L212" s="33" t="s">
        <v>618</v>
      </c>
      <c r="M212" s="33">
        <v>2.1110907253864801E-4</v>
      </c>
      <c r="N212" s="33">
        <v>7.3587446968453405E-5</v>
      </c>
      <c r="O212" s="33" t="s">
        <v>618</v>
      </c>
      <c r="P212" s="33" t="s">
        <v>618</v>
      </c>
      <c r="Q212" s="33" t="s">
        <v>618</v>
      </c>
      <c r="R212" s="33" t="s">
        <v>618</v>
      </c>
    </row>
    <row r="213" spans="1:18">
      <c r="A213" s="53">
        <v>525</v>
      </c>
      <c r="B213" s="28" t="s">
        <v>432</v>
      </c>
      <c r="C213" s="27">
        <v>565</v>
      </c>
      <c r="D213" s="28" t="s">
        <v>19</v>
      </c>
      <c r="E213" s="28" t="s">
        <v>71</v>
      </c>
      <c r="F213" s="29" t="s">
        <v>829</v>
      </c>
      <c r="G213" s="33">
        <v>7.7571510445277594E-8</v>
      </c>
      <c r="H213" s="33">
        <v>1.4880255031345601E-8</v>
      </c>
      <c r="I213" s="33">
        <v>3.2788504035334103E-7</v>
      </c>
      <c r="J213" s="33" t="s">
        <v>618</v>
      </c>
      <c r="K213" s="33">
        <v>1.8025824708985301E-6</v>
      </c>
      <c r="L213" s="33" t="s">
        <v>618</v>
      </c>
      <c r="M213" s="33">
        <v>1.42558812575534E-4</v>
      </c>
      <c r="N213" s="33">
        <v>6.4368773266221201E-5</v>
      </c>
      <c r="O213" s="33">
        <v>1.06501376049715E-6</v>
      </c>
      <c r="P213" s="33">
        <v>4.7747710877330196E-7</v>
      </c>
      <c r="Q213" s="33" t="s">
        <v>618</v>
      </c>
      <c r="R213" s="33">
        <v>8.5700137764358805E-7</v>
      </c>
    </row>
    <row r="214" spans="1:18">
      <c r="A214" s="53">
        <v>525</v>
      </c>
      <c r="B214" s="28" t="s">
        <v>432</v>
      </c>
      <c r="C214" s="27">
        <v>560</v>
      </c>
      <c r="D214" s="28" t="s">
        <v>18</v>
      </c>
      <c r="E214" s="28" t="s">
        <v>70</v>
      </c>
      <c r="F214" s="29" t="s">
        <v>830</v>
      </c>
      <c r="G214" s="33">
        <v>8.1962348346324E-8</v>
      </c>
      <c r="H214" s="33">
        <v>1.68465489843407E-8</v>
      </c>
      <c r="I214" s="33">
        <v>8.0973561222231202E-7</v>
      </c>
      <c r="J214" s="33" t="s">
        <v>618</v>
      </c>
      <c r="K214" s="33">
        <v>1.09247792464021E-6</v>
      </c>
      <c r="L214" s="33" t="s">
        <v>618</v>
      </c>
      <c r="M214" s="33">
        <v>2.1783347947369299E-4</v>
      </c>
      <c r="N214" s="33">
        <v>8.8992328426297298E-5</v>
      </c>
      <c r="O214" s="33">
        <v>9.5925031741717808E-7</v>
      </c>
      <c r="P214" s="33">
        <v>5.3477539292369995E-7</v>
      </c>
      <c r="Q214" s="33" t="s">
        <v>618</v>
      </c>
      <c r="R214" s="33">
        <v>4.7320151309719598E-7</v>
      </c>
    </row>
    <row r="215" spans="1:18">
      <c r="A215" s="53">
        <v>6761</v>
      </c>
      <c r="B215" s="28" t="s">
        <v>404</v>
      </c>
      <c r="C215" s="27">
        <v>947</v>
      </c>
      <c r="D215" s="28" t="s">
        <v>261</v>
      </c>
      <c r="E215" s="28" t="s">
        <v>260</v>
      </c>
      <c r="F215" s="29" t="s">
        <v>831</v>
      </c>
      <c r="G215" s="33">
        <v>7.2889785425688995E-8</v>
      </c>
      <c r="H215" s="33">
        <v>1.0048283604762E-8</v>
      </c>
      <c r="I215" s="33">
        <v>8.0251127883232005E-8</v>
      </c>
      <c r="J215" s="33" t="s">
        <v>618</v>
      </c>
      <c r="K215" s="33">
        <v>2.9032578603110802E-7</v>
      </c>
      <c r="L215" s="33" t="s">
        <v>618</v>
      </c>
      <c r="M215" s="33">
        <v>3.3353888445965501E-4</v>
      </c>
      <c r="N215" s="33">
        <v>4.6490665116031699E-5</v>
      </c>
      <c r="O215" s="33">
        <v>1.3236249390726799E-7</v>
      </c>
      <c r="P215" s="33">
        <v>4.6510702712746298E-7</v>
      </c>
      <c r="Q215" s="33" t="s">
        <v>618</v>
      </c>
      <c r="R215" s="33">
        <v>2.8813487305991299E-7</v>
      </c>
    </row>
    <row r="216" spans="1:18">
      <c r="A216" s="53">
        <v>54035</v>
      </c>
      <c r="B216" s="28" t="s">
        <v>503</v>
      </c>
      <c r="C216" s="27">
        <v>2022</v>
      </c>
      <c r="D216" s="28" t="s">
        <v>120</v>
      </c>
      <c r="E216" s="28" t="s">
        <v>262</v>
      </c>
      <c r="F216" s="29" t="s">
        <v>832</v>
      </c>
      <c r="G216" s="33">
        <v>3.9906639758163103E-6</v>
      </c>
      <c r="H216" s="33">
        <v>7.6736338713780698E-7</v>
      </c>
      <c r="I216" s="33">
        <v>4.7823400801274101E-7</v>
      </c>
      <c r="J216" s="33" t="s">
        <v>618</v>
      </c>
      <c r="K216" s="33">
        <v>2.39665738326255E-4</v>
      </c>
      <c r="L216" s="33" t="s">
        <v>618</v>
      </c>
      <c r="M216" s="33">
        <v>7.3156720274685004E-5</v>
      </c>
      <c r="N216" s="33">
        <v>6.8351064825656206E-5</v>
      </c>
      <c r="O216" s="33">
        <v>4.8313112516349698E-6</v>
      </c>
      <c r="P216" s="33">
        <v>8.4214670775677397E-5</v>
      </c>
      <c r="Q216" s="33" t="s">
        <v>618</v>
      </c>
      <c r="R216" s="33">
        <v>3.4106057557831299E-5</v>
      </c>
    </row>
    <row r="217" spans="1:18">
      <c r="A217" s="53">
        <v>52007</v>
      </c>
      <c r="B217" s="28" t="s">
        <v>530</v>
      </c>
      <c r="C217" s="27">
        <v>698</v>
      </c>
      <c r="D217" s="28" t="s">
        <v>286</v>
      </c>
      <c r="E217" s="28" t="s">
        <v>262</v>
      </c>
      <c r="F217" s="29" t="s">
        <v>833</v>
      </c>
      <c r="G217" s="33">
        <v>3.7153736552064302E-7</v>
      </c>
      <c r="H217" s="33">
        <v>9.7541268935645596E-8</v>
      </c>
      <c r="I217" s="33">
        <v>2.0558300702730701E-7</v>
      </c>
      <c r="J217" s="33" t="s">
        <v>618</v>
      </c>
      <c r="K217" s="33">
        <v>3.9898087138746898E-5</v>
      </c>
      <c r="L217" s="33" t="s">
        <v>618</v>
      </c>
      <c r="M217" s="33">
        <v>4.8588594685114998E-4</v>
      </c>
      <c r="N217" s="33">
        <v>6.00984993311433E-5</v>
      </c>
      <c r="O217" s="33">
        <v>2.85614679093992E-6</v>
      </c>
      <c r="P217" s="33">
        <v>3.70054302466305E-6</v>
      </c>
      <c r="Q217" s="33" t="s">
        <v>618</v>
      </c>
      <c r="R217" s="33">
        <v>5.1086339224131603E-6</v>
      </c>
    </row>
    <row r="218" spans="1:18">
      <c r="A218" s="53">
        <v>52007</v>
      </c>
      <c r="B218" s="28" t="s">
        <v>530</v>
      </c>
      <c r="C218" s="27">
        <v>698</v>
      </c>
      <c r="D218" s="28" t="s">
        <v>286</v>
      </c>
      <c r="E218" s="28" t="s">
        <v>263</v>
      </c>
      <c r="F218" s="29" t="s">
        <v>833</v>
      </c>
      <c r="G218" s="33">
        <v>3.7153736552064302E-7</v>
      </c>
      <c r="H218" s="33">
        <v>9.7541268935645596E-8</v>
      </c>
      <c r="I218" s="33">
        <v>2.0558300702730701E-7</v>
      </c>
      <c r="J218" s="33" t="s">
        <v>618</v>
      </c>
      <c r="K218" s="33">
        <v>3.9898087138746898E-5</v>
      </c>
      <c r="L218" s="33" t="s">
        <v>618</v>
      </c>
      <c r="M218" s="33">
        <v>4.8588594685114998E-4</v>
      </c>
      <c r="N218" s="33">
        <v>6.00984993311433E-5</v>
      </c>
      <c r="O218" s="33">
        <v>2.85614679093992E-6</v>
      </c>
      <c r="P218" s="33">
        <v>3.70054302466305E-6</v>
      </c>
      <c r="Q218" s="33" t="s">
        <v>618</v>
      </c>
      <c r="R218" s="33">
        <v>5.1086339224131603E-6</v>
      </c>
    </row>
    <row r="219" spans="1:18">
      <c r="A219" s="54">
        <v>54081</v>
      </c>
      <c r="B219" s="29" t="s">
        <v>454</v>
      </c>
      <c r="C219" s="31">
        <v>1346</v>
      </c>
      <c r="D219" s="29" t="s">
        <v>42</v>
      </c>
      <c r="E219" s="29" t="s">
        <v>108</v>
      </c>
      <c r="F219" s="29" t="s">
        <v>834</v>
      </c>
      <c r="G219" s="30">
        <v>3.3274310431439098E-7</v>
      </c>
      <c r="H219" s="30">
        <v>1.55039945678306E-7</v>
      </c>
      <c r="I219" s="30">
        <v>6.5823136358309201E-8</v>
      </c>
      <c r="J219" s="30" t="s">
        <v>618</v>
      </c>
      <c r="K219" s="30">
        <v>1.0236171851639E-6</v>
      </c>
      <c r="L219" s="30">
        <v>5.00550775419141E-5</v>
      </c>
      <c r="M219" s="30">
        <v>1.7743382064989799E-3</v>
      </c>
      <c r="N219" s="30">
        <v>4.6584198450334101E-5</v>
      </c>
      <c r="O219" s="30">
        <v>7.8881170481050896E-7</v>
      </c>
      <c r="P219" s="30">
        <v>7.9049858171109001E-7</v>
      </c>
      <c r="Q219" s="30" t="s">
        <v>618</v>
      </c>
      <c r="R219" s="30">
        <v>9.4728745253522098E-7</v>
      </c>
    </row>
    <row r="220" spans="1:18">
      <c r="A220" s="53">
        <v>54081</v>
      </c>
      <c r="B220" s="28" t="s">
        <v>454</v>
      </c>
      <c r="C220" s="27">
        <v>1346</v>
      </c>
      <c r="D220" s="28" t="s">
        <v>42</v>
      </c>
      <c r="E220" s="28" t="s">
        <v>202</v>
      </c>
      <c r="F220" s="29" t="s">
        <v>834</v>
      </c>
      <c r="G220" s="33">
        <v>3.3274310431439098E-7</v>
      </c>
      <c r="H220" s="33">
        <v>1.55039945678306E-7</v>
      </c>
      <c r="I220" s="33">
        <v>6.5823136358309201E-8</v>
      </c>
      <c r="J220" s="33" t="s">
        <v>618</v>
      </c>
      <c r="K220" s="33">
        <v>1.0236171851639E-6</v>
      </c>
      <c r="L220" s="33">
        <v>5.00550775419141E-5</v>
      </c>
      <c r="M220" s="33">
        <v>1.7743382064989799E-3</v>
      </c>
      <c r="N220" s="33">
        <v>4.6584198450334101E-5</v>
      </c>
      <c r="O220" s="33">
        <v>7.8881170481050896E-7</v>
      </c>
      <c r="P220" s="33">
        <v>7.9049858171109001E-7</v>
      </c>
      <c r="Q220" s="33" t="s">
        <v>618</v>
      </c>
      <c r="R220" s="33">
        <v>9.4728745253522098E-7</v>
      </c>
    </row>
    <row r="221" spans="1:18">
      <c r="A221" s="53">
        <v>54081</v>
      </c>
      <c r="B221" s="28" t="s">
        <v>454</v>
      </c>
      <c r="C221" s="27">
        <v>13461</v>
      </c>
      <c r="D221" s="28" t="s">
        <v>43</v>
      </c>
      <c r="E221" s="28" t="s">
        <v>109</v>
      </c>
      <c r="F221" s="29" t="s">
        <v>835</v>
      </c>
      <c r="G221" s="33">
        <v>3.4170395392272502E-7</v>
      </c>
      <c r="H221" s="33">
        <v>8.9649356064294504E-8</v>
      </c>
      <c r="I221" s="33">
        <v>6.0151005115233802E-8</v>
      </c>
      <c r="J221" s="33" t="s">
        <v>618</v>
      </c>
      <c r="K221" s="33">
        <v>9.9757907096236694E-7</v>
      </c>
      <c r="L221" s="33" t="s">
        <v>618</v>
      </c>
      <c r="M221" s="33">
        <v>1.8266874647841801E-5</v>
      </c>
      <c r="N221" s="33">
        <v>1.52692032814288E-4</v>
      </c>
      <c r="O221" s="33">
        <v>5.3829110552992903E-7</v>
      </c>
      <c r="P221" s="33">
        <v>7.9955971504080498E-7</v>
      </c>
      <c r="Q221" s="33" t="s">
        <v>618</v>
      </c>
      <c r="R221" s="33">
        <v>3.1374698146531801E-6</v>
      </c>
    </row>
    <row r="222" spans="1:18">
      <c r="A222" s="53">
        <v>54081</v>
      </c>
      <c r="B222" s="28" t="s">
        <v>454</v>
      </c>
      <c r="C222" s="27">
        <v>13461</v>
      </c>
      <c r="D222" s="28" t="s">
        <v>43</v>
      </c>
      <c r="E222" s="28" t="s">
        <v>201</v>
      </c>
      <c r="F222" s="29" t="s">
        <v>835</v>
      </c>
      <c r="G222" s="33">
        <v>3.4170395392272502E-7</v>
      </c>
      <c r="H222" s="33">
        <v>8.9649356064294504E-8</v>
      </c>
      <c r="I222" s="33">
        <v>6.0151005115233802E-8</v>
      </c>
      <c r="J222" s="33" t="s">
        <v>618</v>
      </c>
      <c r="K222" s="33">
        <v>9.9757907096236694E-7</v>
      </c>
      <c r="L222" s="33" t="s">
        <v>618</v>
      </c>
      <c r="M222" s="33">
        <v>1.8266874647841801E-5</v>
      </c>
      <c r="N222" s="33">
        <v>1.52692032814288E-4</v>
      </c>
      <c r="O222" s="33">
        <v>5.3829110552992903E-7</v>
      </c>
      <c r="P222" s="33">
        <v>7.9955971504080498E-7</v>
      </c>
      <c r="Q222" s="33" t="s">
        <v>618</v>
      </c>
      <c r="R222" s="33">
        <v>3.1374698146531801E-6</v>
      </c>
    </row>
    <row r="223" spans="1:18">
      <c r="A223" s="53">
        <v>54081</v>
      </c>
      <c r="B223" s="28" t="s">
        <v>454</v>
      </c>
      <c r="C223" s="27">
        <v>134611</v>
      </c>
      <c r="D223" s="28" t="s">
        <v>44</v>
      </c>
      <c r="E223" s="28" t="s">
        <v>172</v>
      </c>
      <c r="F223" s="29" t="s">
        <v>836</v>
      </c>
      <c r="G223" s="33">
        <v>1.3928294174780799E-6</v>
      </c>
      <c r="H223" s="33">
        <v>3.9502775870535301E-7</v>
      </c>
      <c r="I223" s="33">
        <v>1.15349286529061E-7</v>
      </c>
      <c r="J223" s="33" t="s">
        <v>618</v>
      </c>
      <c r="K223" s="33">
        <v>1.8620251105179301E-6</v>
      </c>
      <c r="L223" s="33">
        <v>1.82833871092665E-6</v>
      </c>
      <c r="M223" s="33">
        <v>1.30401886896575E-5</v>
      </c>
      <c r="N223" s="33">
        <v>1.65106440431153E-5</v>
      </c>
      <c r="O223" s="33">
        <v>1.9920333437026601E-6</v>
      </c>
      <c r="P223" s="33">
        <v>1.45221063548303E-6</v>
      </c>
      <c r="Q223" s="33" t="s">
        <v>618</v>
      </c>
      <c r="R223" s="33">
        <v>2.5065396358480099E-6</v>
      </c>
    </row>
    <row r="224" spans="1:18">
      <c r="A224" s="53">
        <v>54081</v>
      </c>
      <c r="B224" s="28" t="s">
        <v>454</v>
      </c>
      <c r="C224" s="27">
        <v>134611</v>
      </c>
      <c r="D224" s="28" t="s">
        <v>44</v>
      </c>
      <c r="E224" s="28" t="s">
        <v>173</v>
      </c>
      <c r="F224" s="29" t="s">
        <v>836</v>
      </c>
      <c r="G224" s="33">
        <v>1.3928294174780799E-6</v>
      </c>
      <c r="H224" s="33">
        <v>3.9502775870535301E-7</v>
      </c>
      <c r="I224" s="33">
        <v>1.15349286529061E-7</v>
      </c>
      <c r="J224" s="33" t="s">
        <v>618</v>
      </c>
      <c r="K224" s="33">
        <v>1.8620251105179301E-6</v>
      </c>
      <c r="L224" s="33">
        <v>1.82833871092665E-6</v>
      </c>
      <c r="M224" s="33">
        <v>1.30401886896575E-5</v>
      </c>
      <c r="N224" s="33">
        <v>1.65106440431153E-5</v>
      </c>
      <c r="O224" s="33">
        <v>1.9920333437026601E-6</v>
      </c>
      <c r="P224" s="33">
        <v>1.45221063548303E-6</v>
      </c>
      <c r="Q224" s="33" t="s">
        <v>618</v>
      </c>
      <c r="R224" s="33">
        <v>2.5065396358480099E-6</v>
      </c>
    </row>
    <row r="225" spans="1:18">
      <c r="A225" s="53">
        <v>54081</v>
      </c>
      <c r="B225" s="28" t="s">
        <v>454</v>
      </c>
      <c r="C225" s="27">
        <v>1346111</v>
      </c>
      <c r="D225" s="28" t="s">
        <v>45</v>
      </c>
      <c r="E225" s="28" t="s">
        <v>174</v>
      </c>
      <c r="F225" s="29" t="s">
        <v>837</v>
      </c>
      <c r="G225" s="33">
        <v>9.7779085072122106E-7</v>
      </c>
      <c r="H225" s="33">
        <v>1.7797728840413299E-7</v>
      </c>
      <c r="I225" s="33">
        <v>7.1793809846322706E-8</v>
      </c>
      <c r="J225" s="33" t="s">
        <v>618</v>
      </c>
      <c r="K225" s="33">
        <v>1.2233399055952501E-6</v>
      </c>
      <c r="L225" s="33">
        <v>2.2056641894623401E-6</v>
      </c>
      <c r="M225" s="33">
        <v>3.3921101629848501E-5</v>
      </c>
      <c r="N225" s="33">
        <v>1.5008589847732799E-4</v>
      </c>
      <c r="O225" s="33">
        <v>1.2123341791702799E-6</v>
      </c>
      <c r="P225" s="33">
        <v>1.18774007249327E-6</v>
      </c>
      <c r="Q225" s="33" t="s">
        <v>618</v>
      </c>
      <c r="R225" s="33">
        <v>1.69973266430589E-6</v>
      </c>
    </row>
    <row r="226" spans="1:18">
      <c r="A226" s="53">
        <v>54081</v>
      </c>
      <c r="B226" s="28" t="s">
        <v>454</v>
      </c>
      <c r="C226" s="27">
        <v>1346111</v>
      </c>
      <c r="D226" s="28" t="s">
        <v>45</v>
      </c>
      <c r="E226" s="28" t="s">
        <v>175</v>
      </c>
      <c r="F226" s="29" t="s">
        <v>837</v>
      </c>
      <c r="G226" s="33">
        <v>9.7779085072122106E-7</v>
      </c>
      <c r="H226" s="33">
        <v>1.7797728840413299E-7</v>
      </c>
      <c r="I226" s="33">
        <v>7.1793809846322706E-8</v>
      </c>
      <c r="J226" s="33" t="s">
        <v>618</v>
      </c>
      <c r="K226" s="33">
        <v>1.2233399055952501E-6</v>
      </c>
      <c r="L226" s="33">
        <v>2.2056641894623401E-6</v>
      </c>
      <c r="M226" s="33">
        <v>3.3921101629848501E-5</v>
      </c>
      <c r="N226" s="33">
        <v>1.5008589847732799E-4</v>
      </c>
      <c r="O226" s="33">
        <v>1.2123341791702799E-6</v>
      </c>
      <c r="P226" s="33">
        <v>1.18774007249327E-6</v>
      </c>
      <c r="Q226" s="33" t="s">
        <v>618</v>
      </c>
      <c r="R226" s="33">
        <v>1.69973266430589E-6</v>
      </c>
    </row>
    <row r="227" spans="1:18">
      <c r="A227" s="53">
        <v>10384</v>
      </c>
      <c r="B227" s="28" t="s">
        <v>560</v>
      </c>
      <c r="C227" s="27">
        <v>1364</v>
      </c>
      <c r="D227" s="28" t="s">
        <v>279</v>
      </c>
      <c r="E227" s="28" t="s">
        <v>108</v>
      </c>
      <c r="F227" s="29" t="s">
        <v>838</v>
      </c>
      <c r="G227" s="33" t="s">
        <v>618</v>
      </c>
      <c r="H227" s="33" t="s">
        <v>618</v>
      </c>
      <c r="I227" s="33" t="s">
        <v>618</v>
      </c>
      <c r="J227" s="33" t="s">
        <v>618</v>
      </c>
      <c r="K227" s="33" t="s">
        <v>618</v>
      </c>
      <c r="L227" s="33">
        <v>3.1865443184120899E-6</v>
      </c>
      <c r="M227" s="33" t="s">
        <v>618</v>
      </c>
      <c r="N227" s="33" t="s">
        <v>618</v>
      </c>
      <c r="O227" s="33" t="s">
        <v>618</v>
      </c>
      <c r="P227" s="33" t="s">
        <v>618</v>
      </c>
      <c r="Q227" s="33" t="s">
        <v>618</v>
      </c>
      <c r="R227" s="33" t="s">
        <v>618</v>
      </c>
    </row>
    <row r="228" spans="1:18">
      <c r="A228" s="53">
        <v>10384</v>
      </c>
      <c r="B228" s="28" t="s">
        <v>560</v>
      </c>
      <c r="C228" s="27">
        <v>1364</v>
      </c>
      <c r="D228" s="28" t="s">
        <v>279</v>
      </c>
      <c r="E228" s="28" t="s">
        <v>202</v>
      </c>
      <c r="F228" s="29" t="s">
        <v>838</v>
      </c>
      <c r="G228" s="33" t="s">
        <v>618</v>
      </c>
      <c r="H228" s="33" t="s">
        <v>618</v>
      </c>
      <c r="I228" s="33" t="s">
        <v>618</v>
      </c>
      <c r="J228" s="33" t="s">
        <v>618</v>
      </c>
      <c r="K228" s="33" t="s">
        <v>618</v>
      </c>
      <c r="L228" s="33">
        <v>3.1865443184120899E-6</v>
      </c>
      <c r="M228" s="33" t="s">
        <v>618</v>
      </c>
      <c r="N228" s="33" t="s">
        <v>618</v>
      </c>
      <c r="O228" s="33" t="s">
        <v>618</v>
      </c>
      <c r="P228" s="33" t="s">
        <v>618</v>
      </c>
      <c r="Q228" s="33" t="s">
        <v>618</v>
      </c>
      <c r="R228" s="33" t="s">
        <v>618</v>
      </c>
    </row>
    <row r="229" spans="1:18">
      <c r="A229" s="53">
        <v>10384</v>
      </c>
      <c r="B229" s="28" t="s">
        <v>560</v>
      </c>
      <c r="C229" s="27">
        <v>1366</v>
      </c>
      <c r="D229" s="28" t="s">
        <v>280</v>
      </c>
      <c r="E229" s="28" t="s">
        <v>109</v>
      </c>
      <c r="F229" s="29" t="s">
        <v>839</v>
      </c>
      <c r="G229" s="33" t="s">
        <v>618</v>
      </c>
      <c r="H229" s="33" t="s">
        <v>618</v>
      </c>
      <c r="I229" s="33" t="s">
        <v>618</v>
      </c>
      <c r="J229" s="33" t="s">
        <v>618</v>
      </c>
      <c r="K229" s="33" t="s">
        <v>618</v>
      </c>
      <c r="L229" s="33">
        <v>3.3281535113741499E-6</v>
      </c>
      <c r="M229" s="33" t="s">
        <v>618</v>
      </c>
      <c r="N229" s="33" t="s">
        <v>618</v>
      </c>
      <c r="O229" s="33" t="s">
        <v>618</v>
      </c>
      <c r="P229" s="33" t="s">
        <v>618</v>
      </c>
      <c r="Q229" s="33" t="s">
        <v>618</v>
      </c>
      <c r="R229" s="33" t="s">
        <v>618</v>
      </c>
    </row>
    <row r="230" spans="1:18">
      <c r="A230" s="53">
        <v>10384</v>
      </c>
      <c r="B230" s="28" t="s">
        <v>560</v>
      </c>
      <c r="C230" s="27">
        <v>1366</v>
      </c>
      <c r="D230" s="28" t="s">
        <v>280</v>
      </c>
      <c r="E230" s="28" t="s">
        <v>201</v>
      </c>
      <c r="F230" s="29" t="s">
        <v>839</v>
      </c>
      <c r="G230" s="33" t="s">
        <v>618</v>
      </c>
      <c r="H230" s="33" t="s">
        <v>618</v>
      </c>
      <c r="I230" s="33" t="s">
        <v>618</v>
      </c>
      <c r="J230" s="33" t="s">
        <v>618</v>
      </c>
      <c r="K230" s="33" t="s">
        <v>618</v>
      </c>
      <c r="L230" s="33">
        <v>3.3281535113741499E-6</v>
      </c>
      <c r="M230" s="33" t="s">
        <v>618</v>
      </c>
      <c r="N230" s="33" t="s">
        <v>618</v>
      </c>
      <c r="O230" s="33" t="s">
        <v>618</v>
      </c>
      <c r="P230" s="33" t="s">
        <v>618</v>
      </c>
      <c r="Q230" s="33" t="s">
        <v>618</v>
      </c>
      <c r="R230" s="33" t="s">
        <v>618</v>
      </c>
    </row>
    <row r="231" spans="1:18">
      <c r="A231" s="53">
        <v>10071</v>
      </c>
      <c r="B231" s="28" t="s">
        <v>549</v>
      </c>
      <c r="C231" s="27">
        <v>1302</v>
      </c>
      <c r="D231" s="28" t="s">
        <v>42</v>
      </c>
      <c r="E231" s="28" t="s">
        <v>108</v>
      </c>
      <c r="F231" s="29" t="s">
        <v>840</v>
      </c>
      <c r="G231" s="33" t="s">
        <v>618</v>
      </c>
      <c r="H231" s="33" t="s">
        <v>618</v>
      </c>
      <c r="I231" s="33" t="s">
        <v>618</v>
      </c>
      <c r="J231" s="33" t="s">
        <v>618</v>
      </c>
      <c r="K231" s="33" t="s">
        <v>618</v>
      </c>
      <c r="L231" s="33">
        <v>4.7982498277253199E-7</v>
      </c>
      <c r="M231" s="33">
        <v>5.0708488283437297E-3</v>
      </c>
      <c r="N231" s="33">
        <v>7.1186783940901602E-6</v>
      </c>
      <c r="O231" s="33" t="s">
        <v>618</v>
      </c>
      <c r="P231" s="33" t="s">
        <v>618</v>
      </c>
      <c r="Q231" s="33" t="s">
        <v>618</v>
      </c>
      <c r="R231" s="33" t="s">
        <v>618</v>
      </c>
    </row>
    <row r="232" spans="1:18">
      <c r="A232" s="54">
        <v>10071</v>
      </c>
      <c r="B232" s="29" t="s">
        <v>549</v>
      </c>
      <c r="C232" s="31">
        <v>1302</v>
      </c>
      <c r="D232" s="29" t="s">
        <v>42</v>
      </c>
      <c r="E232" s="29" t="s">
        <v>202</v>
      </c>
      <c r="F232" s="29" t="s">
        <v>840</v>
      </c>
      <c r="G232" s="30" t="s">
        <v>618</v>
      </c>
      <c r="H232" s="30" t="s">
        <v>618</v>
      </c>
      <c r="I232" s="30" t="s">
        <v>618</v>
      </c>
      <c r="J232" s="30" t="s">
        <v>618</v>
      </c>
      <c r="K232" s="30" t="s">
        <v>618</v>
      </c>
      <c r="L232" s="30">
        <v>4.7982498277253199E-7</v>
      </c>
      <c r="M232" s="30">
        <v>5.0708488283437297E-3</v>
      </c>
      <c r="N232" s="30">
        <v>7.1186783940901602E-6</v>
      </c>
      <c r="O232" s="30" t="s">
        <v>618</v>
      </c>
      <c r="P232" s="30" t="s">
        <v>618</v>
      </c>
      <c r="Q232" s="30" t="s">
        <v>618</v>
      </c>
      <c r="R232" s="30" t="s">
        <v>618</v>
      </c>
    </row>
    <row r="233" spans="1:18">
      <c r="A233" s="53">
        <v>10071</v>
      </c>
      <c r="B233" s="28" t="s">
        <v>549</v>
      </c>
      <c r="C233" s="27">
        <v>1302</v>
      </c>
      <c r="D233" s="28" t="s">
        <v>42</v>
      </c>
      <c r="E233" s="28" t="s">
        <v>275</v>
      </c>
      <c r="F233" s="29" t="s">
        <v>840</v>
      </c>
      <c r="G233" s="33" t="s">
        <v>618</v>
      </c>
      <c r="H233" s="33" t="s">
        <v>618</v>
      </c>
      <c r="I233" s="33" t="s">
        <v>618</v>
      </c>
      <c r="J233" s="33" t="s">
        <v>618</v>
      </c>
      <c r="K233" s="33" t="s">
        <v>618</v>
      </c>
      <c r="L233" s="33">
        <v>4.7982498277253199E-7</v>
      </c>
      <c r="M233" s="33">
        <v>5.0708488283437297E-3</v>
      </c>
      <c r="N233" s="33">
        <v>7.1186783940901602E-6</v>
      </c>
      <c r="O233" s="33" t="s">
        <v>618</v>
      </c>
      <c r="P233" s="33" t="s">
        <v>618</v>
      </c>
      <c r="Q233" s="33" t="s">
        <v>618</v>
      </c>
      <c r="R233" s="33" t="s">
        <v>618</v>
      </c>
    </row>
    <row r="234" spans="1:18">
      <c r="A234" s="53">
        <v>10071</v>
      </c>
      <c r="B234" s="28" t="s">
        <v>549</v>
      </c>
      <c r="C234" s="27">
        <v>1303</v>
      </c>
      <c r="D234" s="28" t="s">
        <v>43</v>
      </c>
      <c r="E234" s="28" t="s">
        <v>109</v>
      </c>
      <c r="F234" s="29" t="s">
        <v>841</v>
      </c>
      <c r="G234" s="33" t="s">
        <v>618</v>
      </c>
      <c r="H234" s="33" t="s">
        <v>618</v>
      </c>
      <c r="I234" s="33" t="s">
        <v>618</v>
      </c>
      <c r="J234" s="33" t="s">
        <v>618</v>
      </c>
      <c r="K234" s="33" t="s">
        <v>618</v>
      </c>
      <c r="L234" s="33">
        <v>4.8164109827749496E-7</v>
      </c>
      <c r="M234" s="33">
        <v>3.1475901045839301E-4</v>
      </c>
      <c r="N234" s="33">
        <v>7.0463519816038296E-6</v>
      </c>
      <c r="O234" s="33" t="s">
        <v>618</v>
      </c>
      <c r="P234" s="33" t="s">
        <v>618</v>
      </c>
      <c r="Q234" s="33" t="s">
        <v>618</v>
      </c>
      <c r="R234" s="33" t="s">
        <v>618</v>
      </c>
    </row>
    <row r="235" spans="1:18">
      <c r="A235" s="53">
        <v>10071</v>
      </c>
      <c r="B235" s="28" t="s">
        <v>549</v>
      </c>
      <c r="C235" s="27">
        <v>1303</v>
      </c>
      <c r="D235" s="28" t="s">
        <v>43</v>
      </c>
      <c r="E235" s="28" t="s">
        <v>201</v>
      </c>
      <c r="F235" s="29" t="s">
        <v>841</v>
      </c>
      <c r="G235" s="33" t="s">
        <v>618</v>
      </c>
      <c r="H235" s="33" t="s">
        <v>618</v>
      </c>
      <c r="I235" s="33" t="s">
        <v>618</v>
      </c>
      <c r="J235" s="33" t="s">
        <v>618</v>
      </c>
      <c r="K235" s="33" t="s">
        <v>618</v>
      </c>
      <c r="L235" s="33">
        <v>4.8164109827749496E-7</v>
      </c>
      <c r="M235" s="33">
        <v>3.1475901045839301E-4</v>
      </c>
      <c r="N235" s="33">
        <v>7.0463519816038296E-6</v>
      </c>
      <c r="O235" s="33" t="s">
        <v>618</v>
      </c>
      <c r="P235" s="33" t="s">
        <v>618</v>
      </c>
      <c r="Q235" s="33" t="s">
        <v>618</v>
      </c>
      <c r="R235" s="33" t="s">
        <v>618</v>
      </c>
    </row>
    <row r="236" spans="1:18">
      <c r="A236" s="53">
        <v>10071</v>
      </c>
      <c r="B236" s="28" t="s">
        <v>549</v>
      </c>
      <c r="C236" s="27">
        <v>1303</v>
      </c>
      <c r="D236" s="28" t="s">
        <v>43</v>
      </c>
      <c r="E236" s="28" t="s">
        <v>276</v>
      </c>
      <c r="F236" s="29" t="s">
        <v>841</v>
      </c>
      <c r="G236" s="33" t="s">
        <v>618</v>
      </c>
      <c r="H236" s="33" t="s">
        <v>618</v>
      </c>
      <c r="I236" s="33" t="s">
        <v>618</v>
      </c>
      <c r="J236" s="33" t="s">
        <v>618</v>
      </c>
      <c r="K236" s="33" t="s">
        <v>618</v>
      </c>
      <c r="L236" s="33">
        <v>4.8164109827749496E-7</v>
      </c>
      <c r="M236" s="33">
        <v>3.1475901045839301E-4</v>
      </c>
      <c r="N236" s="33">
        <v>7.0463519816038296E-6</v>
      </c>
      <c r="O236" s="33" t="s">
        <v>618</v>
      </c>
      <c r="P236" s="33" t="s">
        <v>618</v>
      </c>
      <c r="Q236" s="33" t="s">
        <v>618</v>
      </c>
      <c r="R236" s="33" t="s">
        <v>618</v>
      </c>
    </row>
    <row r="237" spans="1:18">
      <c r="A237" s="53">
        <v>10377</v>
      </c>
      <c r="B237" s="28" t="s">
        <v>405</v>
      </c>
      <c r="C237" s="27">
        <v>1348</v>
      </c>
      <c r="D237" s="28" t="s">
        <v>266</v>
      </c>
      <c r="E237" s="28" t="s">
        <v>108</v>
      </c>
      <c r="F237" s="29" t="s">
        <v>842</v>
      </c>
      <c r="G237" s="33" t="s">
        <v>618</v>
      </c>
      <c r="H237" s="33" t="s">
        <v>618</v>
      </c>
      <c r="I237" s="33" t="s">
        <v>618</v>
      </c>
      <c r="J237" s="33" t="s">
        <v>618</v>
      </c>
      <c r="K237" s="33" t="s">
        <v>618</v>
      </c>
      <c r="L237" s="33">
        <v>2.9495425361545501E-6</v>
      </c>
      <c r="M237" s="33">
        <v>3.9727489732835401E-2</v>
      </c>
      <c r="N237" s="33">
        <v>1.6024493822954999E-4</v>
      </c>
      <c r="O237" s="33" t="s">
        <v>618</v>
      </c>
      <c r="P237" s="33" t="s">
        <v>618</v>
      </c>
      <c r="Q237" s="33" t="s">
        <v>618</v>
      </c>
      <c r="R237" s="33" t="s">
        <v>618</v>
      </c>
    </row>
    <row r="238" spans="1:18">
      <c r="A238" s="53">
        <v>10377</v>
      </c>
      <c r="B238" s="28" t="s">
        <v>405</v>
      </c>
      <c r="C238" s="27">
        <v>1348</v>
      </c>
      <c r="D238" s="28" t="s">
        <v>266</v>
      </c>
      <c r="E238" s="28" t="s">
        <v>202</v>
      </c>
      <c r="F238" s="29" t="s">
        <v>842</v>
      </c>
      <c r="G238" s="33" t="s">
        <v>618</v>
      </c>
      <c r="H238" s="33" t="s">
        <v>618</v>
      </c>
      <c r="I238" s="33" t="s">
        <v>618</v>
      </c>
      <c r="J238" s="33" t="s">
        <v>618</v>
      </c>
      <c r="K238" s="33" t="s">
        <v>618</v>
      </c>
      <c r="L238" s="33">
        <v>2.9495425361545501E-6</v>
      </c>
      <c r="M238" s="33">
        <v>3.9727489732835401E-2</v>
      </c>
      <c r="N238" s="33">
        <v>1.6024493822954999E-4</v>
      </c>
      <c r="O238" s="33" t="s">
        <v>618</v>
      </c>
      <c r="P238" s="33" t="s">
        <v>618</v>
      </c>
      <c r="Q238" s="33" t="s">
        <v>618</v>
      </c>
      <c r="R238" s="33" t="s">
        <v>618</v>
      </c>
    </row>
    <row r="239" spans="1:18">
      <c r="A239" s="53">
        <v>10377</v>
      </c>
      <c r="B239" s="28" t="s">
        <v>405</v>
      </c>
      <c r="C239" s="27">
        <v>1348</v>
      </c>
      <c r="D239" s="28" t="s">
        <v>266</v>
      </c>
      <c r="E239" s="28" t="s">
        <v>275</v>
      </c>
      <c r="F239" s="29" t="s">
        <v>842</v>
      </c>
      <c r="G239" s="33" t="s">
        <v>618</v>
      </c>
      <c r="H239" s="33" t="s">
        <v>618</v>
      </c>
      <c r="I239" s="33" t="s">
        <v>618</v>
      </c>
      <c r="J239" s="33" t="s">
        <v>618</v>
      </c>
      <c r="K239" s="33" t="s">
        <v>618</v>
      </c>
      <c r="L239" s="33">
        <v>2.9495425361545501E-6</v>
      </c>
      <c r="M239" s="33">
        <v>3.9727489732835401E-2</v>
      </c>
      <c r="N239" s="33">
        <v>1.6024493822954999E-4</v>
      </c>
      <c r="O239" s="33" t="s">
        <v>618</v>
      </c>
      <c r="P239" s="33" t="s">
        <v>618</v>
      </c>
      <c r="Q239" s="33" t="s">
        <v>618</v>
      </c>
      <c r="R239" s="33" t="s">
        <v>618</v>
      </c>
    </row>
    <row r="240" spans="1:18">
      <c r="A240" s="53">
        <v>10377</v>
      </c>
      <c r="B240" s="28" t="s">
        <v>405</v>
      </c>
      <c r="C240" s="27">
        <v>1349</v>
      </c>
      <c r="D240" s="28" t="s">
        <v>267</v>
      </c>
      <c r="E240" s="28" t="s">
        <v>109</v>
      </c>
      <c r="F240" s="29" t="s">
        <v>843</v>
      </c>
      <c r="G240" s="33">
        <v>7.1198366788265096E-7</v>
      </c>
      <c r="H240" s="33">
        <v>1.58964380188809E-8</v>
      </c>
      <c r="I240" s="33">
        <v>6.0423371468726202E-8</v>
      </c>
      <c r="J240" s="33" t="s">
        <v>618</v>
      </c>
      <c r="K240" s="33">
        <v>1.51008676900458E-6</v>
      </c>
      <c r="L240" s="33">
        <v>3.2029609871879101E-6</v>
      </c>
      <c r="M240" s="33">
        <v>4.1138837044332098E-2</v>
      </c>
      <c r="N240" s="33">
        <v>1.6902118416517399E-4</v>
      </c>
      <c r="O240" s="33">
        <v>1.5467719828270601E-6</v>
      </c>
      <c r="P240" s="33">
        <v>2.86516457241864E-6</v>
      </c>
      <c r="Q240" s="33">
        <v>1.7359584442675101E-7</v>
      </c>
      <c r="R240" s="33">
        <v>1.25677114772506E-6</v>
      </c>
    </row>
    <row r="241" spans="1:18">
      <c r="A241" s="53">
        <v>10377</v>
      </c>
      <c r="B241" s="28" t="s">
        <v>405</v>
      </c>
      <c r="C241" s="27">
        <v>1349</v>
      </c>
      <c r="D241" s="28" t="s">
        <v>267</v>
      </c>
      <c r="E241" s="28" t="s">
        <v>201</v>
      </c>
      <c r="F241" s="29" t="s">
        <v>843</v>
      </c>
      <c r="G241" s="33">
        <v>7.1198366788265096E-7</v>
      </c>
      <c r="H241" s="33">
        <v>1.58964380188809E-8</v>
      </c>
      <c r="I241" s="33">
        <v>6.0423371468726202E-8</v>
      </c>
      <c r="J241" s="33" t="s">
        <v>618</v>
      </c>
      <c r="K241" s="33">
        <v>1.51008676900458E-6</v>
      </c>
      <c r="L241" s="33">
        <v>3.2029609871879101E-6</v>
      </c>
      <c r="M241" s="33">
        <v>4.1138837044332098E-2</v>
      </c>
      <c r="N241" s="33">
        <v>1.6902118416517399E-4</v>
      </c>
      <c r="O241" s="33">
        <v>1.5467719828270601E-6</v>
      </c>
      <c r="P241" s="33">
        <v>2.86516457241864E-6</v>
      </c>
      <c r="Q241" s="33">
        <v>1.7359584442675101E-7</v>
      </c>
      <c r="R241" s="33">
        <v>1.25677114772506E-6</v>
      </c>
    </row>
    <row r="242" spans="1:18">
      <c r="A242" s="53">
        <v>10377</v>
      </c>
      <c r="B242" s="28" t="s">
        <v>405</v>
      </c>
      <c r="C242" s="27">
        <v>1349</v>
      </c>
      <c r="D242" s="28" t="s">
        <v>267</v>
      </c>
      <c r="E242" s="28" t="s">
        <v>276</v>
      </c>
      <c r="F242" s="29" t="s">
        <v>843</v>
      </c>
      <c r="G242" s="33">
        <v>7.1198366788265096E-7</v>
      </c>
      <c r="H242" s="33">
        <v>1.58964380188809E-8</v>
      </c>
      <c r="I242" s="33">
        <v>6.0423371468726202E-8</v>
      </c>
      <c r="J242" s="33" t="s">
        <v>618</v>
      </c>
      <c r="K242" s="33">
        <v>1.51008676900458E-6</v>
      </c>
      <c r="L242" s="33">
        <v>3.2029609871879101E-6</v>
      </c>
      <c r="M242" s="33">
        <v>4.1138837044332098E-2</v>
      </c>
      <c r="N242" s="33">
        <v>1.6902118416517399E-4</v>
      </c>
      <c r="O242" s="33">
        <v>1.5467719828270601E-6</v>
      </c>
      <c r="P242" s="33">
        <v>2.86516457241864E-6</v>
      </c>
      <c r="Q242" s="33">
        <v>1.7359584442675101E-7</v>
      </c>
      <c r="R242" s="33">
        <v>1.25677114772506E-6</v>
      </c>
    </row>
    <row r="243" spans="1:18" s="119" customFormat="1" ht="30.75" customHeight="1">
      <c r="A243" s="292" t="s">
        <v>989</v>
      </c>
      <c r="B243" s="293"/>
      <c r="C243" s="293"/>
      <c r="D243" s="294"/>
      <c r="E243" s="117"/>
      <c r="F243" s="117"/>
      <c r="G243" s="118"/>
      <c r="H243" s="118"/>
      <c r="I243" s="118"/>
      <c r="J243" s="118"/>
      <c r="K243" s="118"/>
      <c r="L243" s="118"/>
      <c r="M243" s="118"/>
      <c r="N243" s="118"/>
      <c r="O243" s="118"/>
      <c r="P243" s="118"/>
      <c r="Q243" s="118"/>
      <c r="R243" s="118"/>
    </row>
    <row r="244" spans="1:18">
      <c r="A244" s="109">
        <v>548</v>
      </c>
      <c r="B244" s="108" t="s">
        <v>915</v>
      </c>
      <c r="C244" s="109">
        <v>1000</v>
      </c>
      <c r="D244" s="108" t="s">
        <v>71</v>
      </c>
      <c r="E244" s="108" t="s">
        <v>71</v>
      </c>
      <c r="F244" s="107" t="s">
        <v>916</v>
      </c>
      <c r="G244" s="113">
        <v>6.5026252607035197E-7</v>
      </c>
      <c r="H244" s="113">
        <v>8.0859108036948203E-8</v>
      </c>
      <c r="I244" s="113">
        <v>3.3573501245487302E-7</v>
      </c>
      <c r="J244" s="113" t="s">
        <v>618</v>
      </c>
      <c r="K244" s="113">
        <v>2.5012532113237799E-6</v>
      </c>
      <c r="L244" s="113">
        <v>7.5790204409349798E-6</v>
      </c>
      <c r="M244" s="113">
        <v>1.4470528340724501E-3</v>
      </c>
      <c r="N244" s="113">
        <v>1.2568544939197901E-4</v>
      </c>
      <c r="O244" s="113">
        <v>7.79296329971703E-6</v>
      </c>
      <c r="P244" s="113">
        <v>5.3834968204420099E-6</v>
      </c>
      <c r="Q244" s="113" t="s">
        <v>618</v>
      </c>
      <c r="R244" s="113">
        <v>1.8462448386782399E-5</v>
      </c>
    </row>
    <row r="245" spans="1:18">
      <c r="A245" s="109">
        <v>546</v>
      </c>
      <c r="B245" s="108" t="s">
        <v>917</v>
      </c>
      <c r="C245" s="109">
        <v>1283</v>
      </c>
      <c r="D245" s="108" t="s">
        <v>74</v>
      </c>
      <c r="E245" s="108" t="s">
        <v>74</v>
      </c>
      <c r="F245" s="107" t="s">
        <v>918</v>
      </c>
      <c r="G245" s="113">
        <v>3.4024315496392602E-7</v>
      </c>
      <c r="H245" s="113">
        <v>6.7441053930349605E-8</v>
      </c>
      <c r="I245" s="113">
        <v>6.3886222219472502E-8</v>
      </c>
      <c r="J245" s="113" t="s">
        <v>618</v>
      </c>
      <c r="K245" s="113">
        <v>1.38271926122216E-6</v>
      </c>
      <c r="L245" s="113">
        <v>2.2956832434246301E-6</v>
      </c>
      <c r="M245" s="113">
        <v>9.4038135808635604E-4</v>
      </c>
      <c r="N245" s="113">
        <v>1.72984832694185E-4</v>
      </c>
      <c r="O245" s="113">
        <v>1.873409103442E-6</v>
      </c>
      <c r="P245" s="113">
        <v>7.8589874489122204E-6</v>
      </c>
      <c r="Q245" s="113" t="s">
        <v>618</v>
      </c>
      <c r="R245" s="113">
        <v>2.3421257823637499E-5</v>
      </c>
    </row>
    <row r="246" spans="1:18">
      <c r="A246" s="109">
        <v>1642</v>
      </c>
      <c r="B246" s="108" t="s">
        <v>919</v>
      </c>
      <c r="C246" s="109">
        <v>1928</v>
      </c>
      <c r="D246" s="108" t="s">
        <v>20</v>
      </c>
      <c r="E246" s="108" t="s">
        <v>72</v>
      </c>
      <c r="F246" s="107" t="s">
        <v>920</v>
      </c>
      <c r="G246" s="113">
        <v>1.2654720144132999E-6</v>
      </c>
      <c r="H246" s="113">
        <v>1.9750792389204201E-7</v>
      </c>
      <c r="I246" s="113">
        <v>7.0056921945829401E-7</v>
      </c>
      <c r="J246" s="113" t="s">
        <v>618</v>
      </c>
      <c r="K246" s="113">
        <v>3.8277449005027899E-6</v>
      </c>
      <c r="L246" s="113">
        <v>1.33470438410023E-5</v>
      </c>
      <c r="M246" s="113">
        <v>1.3833945494177301E-3</v>
      </c>
      <c r="N246" s="113">
        <v>3.8298367300058201E-4</v>
      </c>
      <c r="O246" s="113">
        <v>5.9131032115276203E-6</v>
      </c>
      <c r="P246" s="113">
        <v>8.8561680885807803E-6</v>
      </c>
      <c r="Q246" s="113">
        <v>1.3937028335404101E-7</v>
      </c>
      <c r="R246" s="113">
        <v>9.9884940622338002E-5</v>
      </c>
    </row>
    <row r="247" spans="1:18">
      <c r="A247" s="109">
        <v>2480</v>
      </c>
      <c r="B247" s="108" t="s">
        <v>559</v>
      </c>
      <c r="C247" s="109">
        <v>1748</v>
      </c>
      <c r="D247" s="108" t="s">
        <v>70</v>
      </c>
      <c r="E247" s="108" t="s">
        <v>70</v>
      </c>
      <c r="F247" s="107" t="s">
        <v>921</v>
      </c>
      <c r="G247" s="113">
        <v>1.1662332083454699E-6</v>
      </c>
      <c r="H247" s="113">
        <v>2.4802702705441403E-7</v>
      </c>
      <c r="I247" s="113">
        <v>2.2554641738750602E-6</v>
      </c>
      <c r="J247" s="113" t="s">
        <v>618</v>
      </c>
      <c r="K247" s="113">
        <v>3.3034415480330999E-6</v>
      </c>
      <c r="L247" s="113">
        <v>1.6127394277244401E-5</v>
      </c>
      <c r="M247" s="113">
        <v>8.2530631456450795E-4</v>
      </c>
      <c r="N247" s="113">
        <v>1.1623690083007001E-4</v>
      </c>
      <c r="O247" s="113">
        <v>1.0244022398537E-5</v>
      </c>
      <c r="P247" s="113">
        <v>7.6642882265762593E-6</v>
      </c>
      <c r="Q247" s="113" t="s">
        <v>618</v>
      </c>
      <c r="R247" s="113">
        <v>2.3437162146166E-5</v>
      </c>
    </row>
    <row r="248" spans="1:18">
      <c r="A248" s="109">
        <v>2480</v>
      </c>
      <c r="B248" s="108" t="s">
        <v>559</v>
      </c>
      <c r="C248" s="109">
        <v>17481</v>
      </c>
      <c r="D248" s="108" t="s">
        <v>71</v>
      </c>
      <c r="E248" s="108" t="s">
        <v>71</v>
      </c>
      <c r="F248" s="107" t="s">
        <v>922</v>
      </c>
      <c r="G248" s="113">
        <v>1.4205709792764001E-6</v>
      </c>
      <c r="H248" s="113">
        <v>3.4683539087539501E-7</v>
      </c>
      <c r="I248" s="113">
        <v>6.8442054884803101E-6</v>
      </c>
      <c r="J248" s="113" t="s">
        <v>618</v>
      </c>
      <c r="K248" s="113">
        <v>3.40226129315204E-6</v>
      </c>
      <c r="L248" s="113">
        <v>1.8353031033033801E-5</v>
      </c>
      <c r="M248" s="113">
        <v>7.9952229210974903E-4</v>
      </c>
      <c r="N248" s="113">
        <v>1.4320563083694199E-4</v>
      </c>
      <c r="O248" s="113">
        <v>1.38327203418616E-5</v>
      </c>
      <c r="P248" s="113">
        <v>1.03265942083408E-5</v>
      </c>
      <c r="Q248" s="113" t="s">
        <v>618</v>
      </c>
      <c r="R248" s="113">
        <v>2.2195638147166701E-5</v>
      </c>
    </row>
    <row r="249" spans="1:18">
      <c r="A249" s="109">
        <v>2516</v>
      </c>
      <c r="B249" s="108" t="s">
        <v>923</v>
      </c>
      <c r="C249" s="109">
        <v>1947</v>
      </c>
      <c r="D249" s="108" t="s">
        <v>163</v>
      </c>
      <c r="E249" s="108" t="s">
        <v>72</v>
      </c>
      <c r="F249" s="107" t="s">
        <v>924</v>
      </c>
      <c r="G249" s="113">
        <v>8.3675430247792099E-7</v>
      </c>
      <c r="H249" s="113">
        <v>6.9027011804290196E-8</v>
      </c>
      <c r="I249" s="113">
        <v>8.6979979439954503E-8</v>
      </c>
      <c r="J249" s="113" t="s">
        <v>618</v>
      </c>
      <c r="K249" s="113">
        <v>1.9265536997576601E-6</v>
      </c>
      <c r="L249" s="113">
        <v>2.2769754300897698E-6</v>
      </c>
      <c r="M249" s="113">
        <v>2.1593624848127699E-4</v>
      </c>
      <c r="N249" s="113">
        <v>1.3167571146964201E-4</v>
      </c>
      <c r="O249" s="113">
        <v>1.9640371404070402E-6</v>
      </c>
      <c r="P249" s="113">
        <v>1.52797230747593E-4</v>
      </c>
      <c r="Q249" s="113" t="s">
        <v>618</v>
      </c>
      <c r="R249" s="113">
        <v>1.94941509510239E-4</v>
      </c>
    </row>
    <row r="250" spans="1:18">
      <c r="A250" s="109">
        <v>2516</v>
      </c>
      <c r="B250" s="108" t="s">
        <v>923</v>
      </c>
      <c r="C250" s="109">
        <v>2053</v>
      </c>
      <c r="D250" s="108" t="s">
        <v>162</v>
      </c>
      <c r="E250" s="108" t="s">
        <v>71</v>
      </c>
      <c r="F250" s="107" t="s">
        <v>925</v>
      </c>
      <c r="G250" s="113">
        <v>7.42140033452148E-7</v>
      </c>
      <c r="H250" s="113">
        <v>5.1177789231361199E-8</v>
      </c>
      <c r="I250" s="113">
        <v>6.2787276145833094E-8</v>
      </c>
      <c r="J250" s="113" t="s">
        <v>618</v>
      </c>
      <c r="K250" s="113">
        <v>8.9321756953351002E-7</v>
      </c>
      <c r="L250" s="113">
        <v>2.1256492018029302E-6</v>
      </c>
      <c r="M250" s="113">
        <v>1.88240439377334E-4</v>
      </c>
      <c r="N250" s="113">
        <v>2.7979679484528601E-4</v>
      </c>
      <c r="O250" s="113">
        <v>1.2004906845431599E-6</v>
      </c>
      <c r="P250" s="113">
        <v>1.3317239550923699E-4</v>
      </c>
      <c r="Q250" s="113" t="s">
        <v>618</v>
      </c>
      <c r="R250" s="113">
        <v>1.4024391448458199E-4</v>
      </c>
    </row>
    <row r="251" spans="1:18">
      <c r="A251" s="109">
        <v>2517</v>
      </c>
      <c r="B251" s="108" t="s">
        <v>926</v>
      </c>
      <c r="C251" s="109">
        <v>1949</v>
      </c>
      <c r="D251" s="108" t="s">
        <v>164</v>
      </c>
      <c r="E251" s="108" t="s">
        <v>73</v>
      </c>
      <c r="F251" s="107" t="s">
        <v>927</v>
      </c>
      <c r="G251" s="113">
        <v>2.6166542654387799E-6</v>
      </c>
      <c r="H251" s="113">
        <v>1.9957298981000299E-7</v>
      </c>
      <c r="I251" s="113">
        <v>1.9431758181849201E-7</v>
      </c>
      <c r="J251" s="113" t="s">
        <v>618</v>
      </c>
      <c r="K251" s="113">
        <v>7.12533649668478E-6</v>
      </c>
      <c r="L251" s="113">
        <v>4.6940205472947899E-6</v>
      </c>
      <c r="M251" s="113">
        <v>2.4655889605731501E-4</v>
      </c>
      <c r="N251" s="113">
        <v>1.05207487972566E-4</v>
      </c>
      <c r="O251" s="113">
        <v>3.9645466988869702E-6</v>
      </c>
      <c r="P251" s="113">
        <v>4.1248258171213197E-5</v>
      </c>
      <c r="Q251" s="113" t="s">
        <v>618</v>
      </c>
      <c r="R251" s="113">
        <v>5.6182683687400203E-4</v>
      </c>
    </row>
    <row r="252" spans="1:18">
      <c r="A252" s="109">
        <v>8002</v>
      </c>
      <c r="B252" s="108" t="s">
        <v>928</v>
      </c>
      <c r="C252" s="109">
        <v>1830</v>
      </c>
      <c r="D252" s="108" t="s">
        <v>271</v>
      </c>
      <c r="E252" s="108" t="s">
        <v>70</v>
      </c>
      <c r="F252" s="107" t="s">
        <v>929</v>
      </c>
      <c r="G252" s="113">
        <v>5.6879205611988898E-7</v>
      </c>
      <c r="H252" s="113">
        <v>1.2131596833073599E-7</v>
      </c>
      <c r="I252" s="113">
        <v>3.4616378602354698E-7</v>
      </c>
      <c r="J252" s="113" t="s">
        <v>618</v>
      </c>
      <c r="K252" s="113">
        <v>1.97620840598621E-5</v>
      </c>
      <c r="L252" s="113">
        <v>1.43462535204959E-5</v>
      </c>
      <c r="M252" s="113">
        <v>2.32803775342456E-3</v>
      </c>
      <c r="N252" s="113">
        <v>1.3316609970636699E-4</v>
      </c>
      <c r="O252" s="113">
        <v>7.8477300588799398E-7</v>
      </c>
      <c r="P252" s="113">
        <v>2.0656784766629501E-6</v>
      </c>
      <c r="Q252" s="113" t="s">
        <v>618</v>
      </c>
      <c r="R252" s="113">
        <v>9.4769062318943805E-6</v>
      </c>
    </row>
    <row r="253" spans="1:18">
      <c r="A253" s="109">
        <v>562</v>
      </c>
      <c r="B253" s="108" t="s">
        <v>930</v>
      </c>
      <c r="C253" s="109">
        <v>1001</v>
      </c>
      <c r="D253" s="108" t="s">
        <v>71</v>
      </c>
      <c r="E253" s="108" t="s">
        <v>71</v>
      </c>
      <c r="F253" s="107" t="s">
        <v>931</v>
      </c>
      <c r="G253" s="113">
        <v>5.3896310360580298E-7</v>
      </c>
      <c r="H253" s="113">
        <v>1.09642003919808E-7</v>
      </c>
      <c r="I253" s="113">
        <v>7.0550052371443598E-8</v>
      </c>
      <c r="J253" s="113" t="s">
        <v>618</v>
      </c>
      <c r="K253" s="113">
        <v>2.3480938667212498E-6</v>
      </c>
      <c r="L253" s="113">
        <v>1.79424526404238E-6</v>
      </c>
      <c r="M253" s="113">
        <v>9.1000304875822895E-4</v>
      </c>
      <c r="N253" s="113">
        <v>1.18058451321109E-4</v>
      </c>
      <c r="O253" s="113">
        <v>2.0534081539287699E-6</v>
      </c>
      <c r="P253" s="113">
        <v>4.7282076097783901E-6</v>
      </c>
      <c r="Q253" s="113" t="s">
        <v>618</v>
      </c>
      <c r="R253" s="113">
        <v>2.7359375306816902E-5</v>
      </c>
    </row>
    <row r="254" spans="1:18">
      <c r="A254" s="109">
        <v>617</v>
      </c>
      <c r="B254" s="108" t="s">
        <v>611</v>
      </c>
      <c r="C254" s="109">
        <v>512</v>
      </c>
      <c r="D254" s="108" t="s">
        <v>96</v>
      </c>
      <c r="E254" s="108" t="s">
        <v>95</v>
      </c>
      <c r="F254" s="107" t="s">
        <v>932</v>
      </c>
      <c r="G254" s="113">
        <v>1.63826154070909E-7</v>
      </c>
      <c r="H254" s="113">
        <v>2.8641261442117101E-8</v>
      </c>
      <c r="I254" s="113">
        <v>1.4320630721058501E-8</v>
      </c>
      <c r="J254" s="113" t="s">
        <v>618</v>
      </c>
      <c r="K254" s="113">
        <v>8.6870800029454898E-7</v>
      </c>
      <c r="L254" s="113" t="s">
        <v>618</v>
      </c>
      <c r="M254" s="113" t="s">
        <v>618</v>
      </c>
      <c r="N254" s="113" t="s">
        <v>618</v>
      </c>
      <c r="O254" s="113">
        <v>2.35545895506988E-7</v>
      </c>
      <c r="P254" s="113">
        <v>8.33426986147142E-7</v>
      </c>
      <c r="Q254" s="113" t="s">
        <v>618</v>
      </c>
      <c r="R254" s="113">
        <v>4.8607265470788001E-6</v>
      </c>
    </row>
    <row r="255" spans="1:18">
      <c r="A255" s="109">
        <v>617</v>
      </c>
      <c r="B255" s="108" t="s">
        <v>611</v>
      </c>
      <c r="C255" s="109">
        <v>513</v>
      </c>
      <c r="D255" s="108" t="s">
        <v>98</v>
      </c>
      <c r="E255" s="108" t="s">
        <v>97</v>
      </c>
      <c r="F255" s="107" t="s">
        <v>933</v>
      </c>
      <c r="G255" s="113">
        <v>2.06530476379816E-7</v>
      </c>
      <c r="H255" s="113">
        <v>1.3071608055430301E-7</v>
      </c>
      <c r="I255" s="113">
        <v>1.1982307384144401E-7</v>
      </c>
      <c r="J255" s="113" t="s">
        <v>618</v>
      </c>
      <c r="K255" s="113">
        <v>4.3091555295036298E-7</v>
      </c>
      <c r="L255" s="113" t="s">
        <v>618</v>
      </c>
      <c r="M255" s="113" t="s">
        <v>618</v>
      </c>
      <c r="N255" s="113" t="s">
        <v>618</v>
      </c>
      <c r="O255" s="113">
        <v>1.36934229974847E-7</v>
      </c>
      <c r="P255" s="113">
        <v>5.2749209139586205E-7</v>
      </c>
      <c r="Q255" s="113" t="s">
        <v>618</v>
      </c>
      <c r="R255" s="113">
        <v>3.2624800879151399E-6</v>
      </c>
    </row>
    <row r="256" spans="1:18">
      <c r="A256" s="291" t="s">
        <v>934</v>
      </c>
      <c r="B256" s="291"/>
      <c r="C256" s="291"/>
      <c r="D256" s="291"/>
      <c r="E256" s="291"/>
      <c r="F256" s="112"/>
      <c r="G256" s="114">
        <v>8.7637018955122612E-7</v>
      </c>
      <c r="H256" s="114">
        <v>1.3756363407348061E-7</v>
      </c>
      <c r="I256" s="114">
        <v>9.2456687473748185E-7</v>
      </c>
      <c r="J256" s="114" t="e">
        <v>#DIV/0!</v>
      </c>
      <c r="K256" s="114">
        <v>3.9810274550031728E-6</v>
      </c>
      <c r="L256" s="114">
        <v>8.2939316799365895E-6</v>
      </c>
      <c r="M256" s="114">
        <v>9.2844337343495097E-4</v>
      </c>
      <c r="N256" s="114">
        <v>1.709001032068728E-4</v>
      </c>
      <c r="O256" s="114">
        <v>4.1663295136850845E-6</v>
      </c>
      <c r="P256" s="114">
        <v>3.1288518698739968E-5</v>
      </c>
      <c r="Q256" s="114">
        <v>1.3937028335404101E-7</v>
      </c>
      <c r="R256" s="114">
        <v>9.4114433014051563E-5</v>
      </c>
    </row>
    <row r="257" spans="1:18">
      <c r="A257" s="291" t="s">
        <v>599</v>
      </c>
      <c r="B257" s="291"/>
      <c r="C257" s="291"/>
      <c r="D257" s="291"/>
      <c r="E257" s="291"/>
      <c r="F257" s="112"/>
      <c r="G257" s="115">
        <v>12</v>
      </c>
      <c r="H257" s="115">
        <v>12</v>
      </c>
      <c r="I257" s="115">
        <v>12</v>
      </c>
      <c r="J257" s="115">
        <v>0</v>
      </c>
      <c r="K257" s="115">
        <v>12</v>
      </c>
      <c r="L257" s="115">
        <v>10</v>
      </c>
      <c r="M257" s="115">
        <v>10</v>
      </c>
      <c r="N257" s="115">
        <v>10</v>
      </c>
      <c r="O257" s="115">
        <v>12</v>
      </c>
      <c r="P257" s="115">
        <v>12</v>
      </c>
      <c r="Q257" s="115">
        <v>1</v>
      </c>
      <c r="R257" s="115">
        <v>12</v>
      </c>
    </row>
    <row r="258" spans="1:18">
      <c r="A258" s="109">
        <v>990</v>
      </c>
      <c r="B258" s="108" t="s">
        <v>412</v>
      </c>
      <c r="C258" s="109">
        <v>607</v>
      </c>
      <c r="D258" s="108" t="s">
        <v>76</v>
      </c>
      <c r="E258" s="108" t="s">
        <v>76</v>
      </c>
      <c r="F258" s="107" t="s">
        <v>935</v>
      </c>
      <c r="G258" s="113">
        <v>1.11378773886786E-6</v>
      </c>
      <c r="H258" s="113">
        <v>3.4655695125042598E-8</v>
      </c>
      <c r="I258" s="113">
        <v>6.0576609349027201E-7</v>
      </c>
      <c r="J258" s="113" t="s">
        <v>618</v>
      </c>
      <c r="K258" s="113">
        <v>2.5613200726046501E-6</v>
      </c>
      <c r="L258" s="113" t="s">
        <v>618</v>
      </c>
      <c r="M258" s="113">
        <v>1.2482880498793401E-4</v>
      </c>
      <c r="N258" s="113">
        <v>1.28085208596315E-4</v>
      </c>
      <c r="O258" s="113">
        <v>5.7210090196627801E-6</v>
      </c>
      <c r="P258" s="113">
        <v>4.0607551754429396E-6</v>
      </c>
      <c r="Q258" s="113" t="s">
        <v>618</v>
      </c>
      <c r="R258" s="113">
        <v>2.8318143744190001E-6</v>
      </c>
    </row>
    <row r="259" spans="1:18">
      <c r="A259" s="109">
        <v>990</v>
      </c>
      <c r="B259" s="108" t="s">
        <v>412</v>
      </c>
      <c r="C259" s="109">
        <v>618</v>
      </c>
      <c r="D259" s="108" t="s">
        <v>125</v>
      </c>
      <c r="E259" s="108" t="s">
        <v>125</v>
      </c>
      <c r="F259" s="107" t="s">
        <v>936</v>
      </c>
      <c r="G259" s="113">
        <v>2.1801286567453601E-7</v>
      </c>
      <c r="H259" s="113">
        <v>1.60331017487713E-8</v>
      </c>
      <c r="I259" s="113">
        <v>7.9956857643564202E-8</v>
      </c>
      <c r="J259" s="113" t="s">
        <v>618</v>
      </c>
      <c r="K259" s="113">
        <v>4.8309823774134996E-7</v>
      </c>
      <c r="L259" s="113" t="s">
        <v>618</v>
      </c>
      <c r="M259" s="113">
        <v>1.0041486518792E-4</v>
      </c>
      <c r="N259" s="113">
        <v>1.0301460279796299E-4</v>
      </c>
      <c r="O259" s="113">
        <v>4.2701064962281897E-6</v>
      </c>
      <c r="P259" s="113">
        <v>8.3983421686129499E-7</v>
      </c>
      <c r="Q259" s="113" t="s">
        <v>618</v>
      </c>
      <c r="R259" s="113">
        <v>7.8153077216232495E-7</v>
      </c>
    </row>
    <row r="260" spans="1:18">
      <c r="A260" s="109">
        <v>991</v>
      </c>
      <c r="B260" s="108" t="s">
        <v>466</v>
      </c>
      <c r="C260" s="109">
        <v>1179</v>
      </c>
      <c r="D260" s="108" t="s">
        <v>70</v>
      </c>
      <c r="E260" s="108" t="s">
        <v>70</v>
      </c>
      <c r="F260" s="107" t="s">
        <v>937</v>
      </c>
      <c r="G260" s="113">
        <v>1.1028334198396901E-6</v>
      </c>
      <c r="H260" s="113">
        <v>4.3642804068282998E-8</v>
      </c>
      <c r="I260" s="113">
        <v>5.5407988697224197E-8</v>
      </c>
      <c r="J260" s="113" t="s">
        <v>618</v>
      </c>
      <c r="K260" s="113">
        <v>9.9028091654986402E-7</v>
      </c>
      <c r="L260" s="113" t="s">
        <v>618</v>
      </c>
      <c r="M260" s="113">
        <v>9.7562439639667796E-5</v>
      </c>
      <c r="N260" s="113">
        <v>1.00010242784749E-4</v>
      </c>
      <c r="O260" s="113">
        <v>7.1964145726673503E-6</v>
      </c>
      <c r="P260" s="113">
        <v>1.4860701379402699E-6</v>
      </c>
      <c r="Q260" s="113" t="s">
        <v>618</v>
      </c>
      <c r="R260" s="113">
        <v>1.1887627031667599E-6</v>
      </c>
    </row>
    <row r="261" spans="1:18">
      <c r="A261" s="109">
        <v>991</v>
      </c>
      <c r="B261" s="108" t="s">
        <v>466</v>
      </c>
      <c r="C261" s="109">
        <v>1179</v>
      </c>
      <c r="D261" s="108" t="s">
        <v>71</v>
      </c>
      <c r="E261" s="108" t="s">
        <v>71</v>
      </c>
      <c r="F261" s="107" t="s">
        <v>938</v>
      </c>
      <c r="G261" s="113">
        <v>1.1028334198396901E-6</v>
      </c>
      <c r="H261" s="113">
        <v>4.3642804068282998E-8</v>
      </c>
      <c r="I261" s="113">
        <v>5.5407988697224197E-8</v>
      </c>
      <c r="J261" s="113" t="s">
        <v>618</v>
      </c>
      <c r="K261" s="113">
        <v>9.9028091654986402E-7</v>
      </c>
      <c r="L261" s="113" t="s">
        <v>618</v>
      </c>
      <c r="M261" s="113">
        <v>9.7562439639667796E-5</v>
      </c>
      <c r="N261" s="113">
        <v>1.00010242784749E-4</v>
      </c>
      <c r="O261" s="113">
        <v>7.1964145726673503E-6</v>
      </c>
      <c r="P261" s="113">
        <v>1.4860701379402699E-6</v>
      </c>
      <c r="Q261" s="113" t="s">
        <v>618</v>
      </c>
      <c r="R261" s="113">
        <v>1.1887627031667599E-6</v>
      </c>
    </row>
    <row r="262" spans="1:18">
      <c r="A262" s="109">
        <v>8054</v>
      </c>
      <c r="B262" s="108" t="s">
        <v>602</v>
      </c>
      <c r="C262" s="109">
        <v>1295</v>
      </c>
      <c r="D262" s="108" t="s">
        <v>84</v>
      </c>
      <c r="E262" s="108" t="s">
        <v>70</v>
      </c>
      <c r="F262" s="107" t="s">
        <v>939</v>
      </c>
      <c r="G262" s="113">
        <v>3.9374244033672704E-6</v>
      </c>
      <c r="H262" s="113">
        <v>2.54883214461979E-7</v>
      </c>
      <c r="I262" s="113">
        <v>2.7237360171992902E-7</v>
      </c>
      <c r="J262" s="113" t="s">
        <v>618</v>
      </c>
      <c r="K262" s="113">
        <v>1.0176188321962E-5</v>
      </c>
      <c r="L262" s="113" t="s">
        <v>618</v>
      </c>
      <c r="M262" s="113" t="s">
        <v>618</v>
      </c>
      <c r="N262" s="113" t="s">
        <v>618</v>
      </c>
      <c r="O262" s="113">
        <v>1.11391637958211E-5</v>
      </c>
      <c r="P262" s="113">
        <v>1.23883261866922E-5</v>
      </c>
      <c r="Q262" s="113">
        <v>2.8819659762233601E-7</v>
      </c>
      <c r="R262" s="113">
        <v>2.5187902556217699E-4</v>
      </c>
    </row>
    <row r="263" spans="1:18">
      <c r="A263" s="109">
        <v>638</v>
      </c>
      <c r="B263" s="108" t="s">
        <v>940</v>
      </c>
      <c r="C263" s="109">
        <v>1793</v>
      </c>
      <c r="D263" s="108" t="s">
        <v>105</v>
      </c>
      <c r="E263" s="108" t="s">
        <v>70</v>
      </c>
      <c r="F263" s="107" t="s">
        <v>941</v>
      </c>
      <c r="G263" s="113">
        <v>5.20507918411192E-7</v>
      </c>
      <c r="H263" s="113">
        <v>4.4927447840277201E-8</v>
      </c>
      <c r="I263" s="113">
        <v>1.4884745786606199E-7</v>
      </c>
      <c r="J263" s="113" t="s">
        <v>618</v>
      </c>
      <c r="K263" s="113">
        <v>1.9953048216566498E-6</v>
      </c>
      <c r="L263" s="113">
        <v>1.6956741783770801E-6</v>
      </c>
      <c r="M263" s="113">
        <v>3.1806555464441901E-4</v>
      </c>
      <c r="N263" s="113">
        <v>4.5010713674131501E-5</v>
      </c>
      <c r="O263" s="113">
        <v>1.6086919163279199E-5</v>
      </c>
      <c r="P263" s="113">
        <v>1.67872083912265E-5</v>
      </c>
      <c r="Q263" s="113" t="s">
        <v>618</v>
      </c>
      <c r="R263" s="113">
        <v>3.6537714156692502E-5</v>
      </c>
    </row>
    <row r="264" spans="1:18">
      <c r="A264" s="109">
        <v>638</v>
      </c>
      <c r="B264" s="108" t="s">
        <v>940</v>
      </c>
      <c r="C264" s="109">
        <v>17931</v>
      </c>
      <c r="D264" s="108" t="s">
        <v>105</v>
      </c>
      <c r="E264" s="108" t="s">
        <v>70</v>
      </c>
      <c r="F264" s="107" t="s">
        <v>941</v>
      </c>
      <c r="G264" s="113">
        <v>5.20507918411192E-7</v>
      </c>
      <c r="H264" s="113">
        <v>4.4927447840277201E-8</v>
      </c>
      <c r="I264" s="113">
        <v>1.4884745786606199E-7</v>
      </c>
      <c r="J264" s="113" t="s">
        <v>618</v>
      </c>
      <c r="K264" s="113">
        <v>1.9953048216566498E-6</v>
      </c>
      <c r="L264" s="113">
        <v>1.6956741783770801E-6</v>
      </c>
      <c r="M264" s="113">
        <v>3.1806555464441901E-4</v>
      </c>
      <c r="N264" s="113">
        <v>4.5010713674131501E-5</v>
      </c>
      <c r="O264" s="113">
        <v>1.6086919163279199E-5</v>
      </c>
      <c r="P264" s="113">
        <v>1.67872083912265E-5</v>
      </c>
      <c r="Q264" s="113" t="s">
        <v>618</v>
      </c>
      <c r="R264" s="113">
        <v>3.6537714156692502E-5</v>
      </c>
    </row>
    <row r="265" spans="1:18">
      <c r="A265" s="109">
        <v>765</v>
      </c>
      <c r="B265" s="108" t="s">
        <v>942</v>
      </c>
      <c r="C265" s="109">
        <v>1567</v>
      </c>
      <c r="D265" s="108" t="s">
        <v>115</v>
      </c>
      <c r="E265" s="108" t="s">
        <v>72</v>
      </c>
      <c r="F265" s="107" t="s">
        <v>943</v>
      </c>
      <c r="G265" s="113">
        <v>4.57893890516228E-6</v>
      </c>
      <c r="H265" s="113">
        <v>8.4394898643775397E-8</v>
      </c>
      <c r="I265" s="113">
        <v>1.20863818396861E-7</v>
      </c>
      <c r="J265" s="113" t="s">
        <v>618</v>
      </c>
      <c r="K265" s="113">
        <v>3.2378387659221801E-6</v>
      </c>
      <c r="L265" s="113" t="s">
        <v>618</v>
      </c>
      <c r="M265" s="113">
        <v>2.42124536787582E-4</v>
      </c>
      <c r="N265" s="113">
        <v>1.31824916704737E-4</v>
      </c>
      <c r="O265" s="113">
        <v>1.51736001545537E-6</v>
      </c>
      <c r="P265" s="113">
        <v>6.9186999047022996E-6</v>
      </c>
      <c r="Q265" s="113" t="s">
        <v>618</v>
      </c>
      <c r="R265" s="113">
        <v>6.0958033723418901E-4</v>
      </c>
    </row>
    <row r="266" spans="1:18">
      <c r="A266" s="109">
        <v>766</v>
      </c>
      <c r="B266" s="108" t="s">
        <v>944</v>
      </c>
      <c r="C266" s="109">
        <v>1574</v>
      </c>
      <c r="D266" s="108" t="s">
        <v>54</v>
      </c>
      <c r="E266" s="108" t="s">
        <v>79</v>
      </c>
      <c r="F266" s="107" t="s">
        <v>945</v>
      </c>
      <c r="G266" s="113">
        <v>3.8959718975732199E-6</v>
      </c>
      <c r="H266" s="113">
        <v>3.1158431568631E-7</v>
      </c>
      <c r="I266" s="113">
        <v>1.13780945084211E-7</v>
      </c>
      <c r="J266" s="113" t="s">
        <v>618</v>
      </c>
      <c r="K266" s="113">
        <v>3.0545571584015599E-6</v>
      </c>
      <c r="L266" s="113" t="s">
        <v>618</v>
      </c>
      <c r="M266" s="113">
        <v>1.4689454811483201E-4</v>
      </c>
      <c r="N266" s="113">
        <v>1.4977483337198601E-4</v>
      </c>
      <c r="O266" s="113">
        <v>7.8487966261460702E-7</v>
      </c>
      <c r="P266" s="113">
        <v>1.57306764042399E-5</v>
      </c>
      <c r="Q266" s="113" t="s">
        <v>618</v>
      </c>
      <c r="R266" s="113">
        <v>6.20038280675372E-4</v>
      </c>
    </row>
    <row r="267" spans="1:18">
      <c r="A267" s="109">
        <v>2050</v>
      </c>
      <c r="B267" s="108" t="s">
        <v>946</v>
      </c>
      <c r="C267" s="109">
        <v>1298</v>
      </c>
      <c r="D267" s="108" t="s">
        <v>84</v>
      </c>
      <c r="E267" s="108" t="s">
        <v>70</v>
      </c>
      <c r="F267" s="107" t="s">
        <v>947</v>
      </c>
      <c r="G267" s="113">
        <v>2.31943030006072E-6</v>
      </c>
      <c r="H267" s="113">
        <v>2.5561339240424798E-7</v>
      </c>
      <c r="I267" s="113">
        <v>3.8342008860637202E-7</v>
      </c>
      <c r="J267" s="113" t="s">
        <v>618</v>
      </c>
      <c r="K267" s="113">
        <v>5.3070863490864701E-6</v>
      </c>
      <c r="L267" s="113" t="s">
        <v>618</v>
      </c>
      <c r="M267" s="113" t="s">
        <v>618</v>
      </c>
      <c r="N267" s="113" t="s">
        <v>618</v>
      </c>
      <c r="O267" s="113">
        <v>4.7416244160318003E-6</v>
      </c>
      <c r="P267" s="113">
        <v>4.5397899247139603E-6</v>
      </c>
      <c r="Q267" s="113">
        <v>2.7734948800242E-7</v>
      </c>
      <c r="R267" s="113">
        <v>2.3189239147250999E-4</v>
      </c>
    </row>
    <row r="268" spans="1:18" ht="30">
      <c r="A268" s="109">
        <v>2411</v>
      </c>
      <c r="B268" s="108" t="s">
        <v>948</v>
      </c>
      <c r="C268" s="109">
        <v>1682</v>
      </c>
      <c r="D268" s="108" t="s">
        <v>576</v>
      </c>
      <c r="E268" s="108" t="s">
        <v>160</v>
      </c>
      <c r="F268" s="107" t="s">
        <v>949</v>
      </c>
      <c r="G268" s="113">
        <v>1.9414567832830602E-6</v>
      </c>
      <c r="H268" s="113">
        <v>4.8294591327129096E-7</v>
      </c>
      <c r="I268" s="113">
        <v>7.4948275280916898E-8</v>
      </c>
      <c r="J268" s="113" t="s">
        <v>618</v>
      </c>
      <c r="K268" s="113">
        <v>1.47503548269909E-6</v>
      </c>
      <c r="L268" s="113">
        <v>2.1744663026346299E-4</v>
      </c>
      <c r="M268" s="113">
        <v>8.9704481207291396E-4</v>
      </c>
      <c r="N268" s="113">
        <v>2.2907734786907499E-4</v>
      </c>
      <c r="O268" s="113">
        <v>5.6174401203851396E-6</v>
      </c>
      <c r="P268" s="113">
        <v>6.1317660467677005E-5</v>
      </c>
      <c r="Q268" s="113" t="s">
        <v>618</v>
      </c>
      <c r="R268" s="113">
        <v>6.22615915842984E-4</v>
      </c>
    </row>
    <row r="269" spans="1:18" ht="30">
      <c r="A269" s="109">
        <v>2411</v>
      </c>
      <c r="B269" s="108" t="s">
        <v>948</v>
      </c>
      <c r="C269" s="109">
        <v>2124</v>
      </c>
      <c r="D269" s="108" t="s">
        <v>575</v>
      </c>
      <c r="E269" s="108" t="s">
        <v>159</v>
      </c>
      <c r="F269" s="107" t="s">
        <v>950</v>
      </c>
      <c r="G269" s="113">
        <v>3.7523445884840501E-6</v>
      </c>
      <c r="H269" s="113">
        <v>5.6590975677014605E-7</v>
      </c>
      <c r="I269" s="113">
        <v>7.9699155522864899E-8</v>
      </c>
      <c r="J269" s="113" t="s">
        <v>618</v>
      </c>
      <c r="K269" s="113">
        <v>1.2182880973584E-5</v>
      </c>
      <c r="L269" s="113">
        <v>1.19260221159036E-4</v>
      </c>
      <c r="M269" s="113">
        <v>1.4428837938157901E-3</v>
      </c>
      <c r="N269" s="113">
        <v>1.7222487126244599E-4</v>
      </c>
      <c r="O269" s="113">
        <v>1.0900187370564499E-5</v>
      </c>
      <c r="P269" s="113">
        <v>9.1751198920616506E-5</v>
      </c>
      <c r="Q269" s="113" t="s">
        <v>618</v>
      </c>
      <c r="R269" s="113">
        <v>6.8417161012876697E-4</v>
      </c>
    </row>
    <row r="270" spans="1:18" ht="30">
      <c r="A270" s="109">
        <v>2411</v>
      </c>
      <c r="B270" s="108" t="s">
        <v>948</v>
      </c>
      <c r="C270" s="109">
        <v>2131</v>
      </c>
      <c r="D270" s="108" t="s">
        <v>574</v>
      </c>
      <c r="E270" s="108" t="s">
        <v>156</v>
      </c>
      <c r="F270" s="107" t="s">
        <v>951</v>
      </c>
      <c r="G270" s="113">
        <v>2.0001798773087E-6</v>
      </c>
      <c r="H270" s="113">
        <v>6.3654887486454303E-7</v>
      </c>
      <c r="I270" s="113">
        <v>1.30009094500428E-7</v>
      </c>
      <c r="J270" s="113" t="s">
        <v>618</v>
      </c>
      <c r="K270" s="113">
        <v>1.9597774855315202E-6</v>
      </c>
      <c r="L270" s="113">
        <v>1.80060461182069E-4</v>
      </c>
      <c r="M270" s="113">
        <v>3.4215767157252199E-3</v>
      </c>
      <c r="N270" s="113">
        <v>9.6827128537290601E-4</v>
      </c>
      <c r="O270" s="113">
        <v>5.8263877463325596E-6</v>
      </c>
      <c r="P270" s="113">
        <v>5.1379843398600501E-5</v>
      </c>
      <c r="Q270" s="113" t="s">
        <v>618</v>
      </c>
      <c r="R270" s="113">
        <v>5.50908999868208E-4</v>
      </c>
    </row>
    <row r="271" spans="1:18">
      <c r="A271" s="109">
        <v>3159</v>
      </c>
      <c r="B271" s="108" t="s">
        <v>606</v>
      </c>
      <c r="C271" s="109">
        <v>2063</v>
      </c>
      <c r="D271" s="108" t="s">
        <v>19</v>
      </c>
      <c r="E271" s="108" t="s">
        <v>71</v>
      </c>
      <c r="F271" s="107" t="s">
        <v>952</v>
      </c>
      <c r="G271" s="113">
        <v>3.9598507913665703E-6</v>
      </c>
      <c r="H271" s="113">
        <v>4.1932671255715002E-7</v>
      </c>
      <c r="I271" s="113">
        <v>1.0518919383433899E-6</v>
      </c>
      <c r="J271" s="113" t="s">
        <v>618</v>
      </c>
      <c r="K271" s="113">
        <v>5.4062068082141402E-6</v>
      </c>
      <c r="L271" s="113" t="s">
        <v>618</v>
      </c>
      <c r="M271" s="113" t="s">
        <v>618</v>
      </c>
      <c r="N271" s="113" t="s">
        <v>618</v>
      </c>
      <c r="O271" s="113">
        <v>4.8913676153127502E-6</v>
      </c>
      <c r="P271" s="113">
        <v>1.2210668726031799E-5</v>
      </c>
      <c r="Q271" s="113" t="s">
        <v>618</v>
      </c>
      <c r="R271" s="113">
        <v>5.5316050609832495E-4</v>
      </c>
    </row>
    <row r="272" spans="1:18">
      <c r="A272" s="109">
        <v>3161</v>
      </c>
      <c r="B272" s="108" t="s">
        <v>478</v>
      </c>
      <c r="C272" s="109">
        <v>2061</v>
      </c>
      <c r="D272" s="108" t="s">
        <v>20</v>
      </c>
      <c r="E272" s="108" t="s">
        <v>72</v>
      </c>
      <c r="F272" s="107" t="s">
        <v>953</v>
      </c>
      <c r="G272" s="113">
        <v>5.4640103678010498E-7</v>
      </c>
      <c r="H272" s="113">
        <v>1.3454845749601001E-7</v>
      </c>
      <c r="I272" s="113">
        <v>2.5429228858886898E-7</v>
      </c>
      <c r="J272" s="113" t="s">
        <v>618</v>
      </c>
      <c r="K272" s="113">
        <v>6.9876725624886601E-7</v>
      </c>
      <c r="L272" s="113" t="s">
        <v>618</v>
      </c>
      <c r="M272" s="113" t="s">
        <v>618</v>
      </c>
      <c r="N272" s="113" t="s">
        <v>618</v>
      </c>
      <c r="O272" s="113">
        <v>1.2116575321226699E-6</v>
      </c>
      <c r="P272" s="113">
        <v>6.6293004097717397E-6</v>
      </c>
      <c r="Q272" s="113" t="s">
        <v>618</v>
      </c>
      <c r="R272" s="113">
        <v>5.0834341511395398E-5</v>
      </c>
    </row>
    <row r="273" spans="1:18">
      <c r="A273" s="109">
        <v>3161</v>
      </c>
      <c r="B273" s="108" t="s">
        <v>478</v>
      </c>
      <c r="C273" s="109">
        <v>2061</v>
      </c>
      <c r="D273" s="108" t="s">
        <v>21</v>
      </c>
      <c r="E273" s="108" t="s">
        <v>73</v>
      </c>
      <c r="F273" s="107" t="s">
        <v>954</v>
      </c>
      <c r="G273" s="113">
        <v>5.4640103678010498E-7</v>
      </c>
      <c r="H273" s="113">
        <v>1.3454845749601001E-7</v>
      </c>
      <c r="I273" s="113">
        <v>2.5429228858886898E-7</v>
      </c>
      <c r="J273" s="113" t="s">
        <v>618</v>
      </c>
      <c r="K273" s="113">
        <v>6.9876725624886601E-7</v>
      </c>
      <c r="L273" s="113" t="s">
        <v>618</v>
      </c>
      <c r="M273" s="113" t="s">
        <v>618</v>
      </c>
      <c r="N273" s="113" t="s">
        <v>618</v>
      </c>
      <c r="O273" s="113">
        <v>1.2116575321226699E-6</v>
      </c>
      <c r="P273" s="113">
        <v>6.6293004097717397E-6</v>
      </c>
      <c r="Q273" s="113" t="s">
        <v>618</v>
      </c>
      <c r="R273" s="113">
        <v>5.0834341511395398E-5</v>
      </c>
    </row>
    <row r="274" spans="1:18">
      <c r="A274" s="109">
        <v>8906</v>
      </c>
      <c r="B274" s="108" t="s">
        <v>608</v>
      </c>
      <c r="C274" s="109">
        <v>2004</v>
      </c>
      <c r="D274" s="108" t="s">
        <v>273</v>
      </c>
      <c r="E274" s="108" t="s">
        <v>136</v>
      </c>
      <c r="F274" s="107" t="s">
        <v>955</v>
      </c>
      <c r="G274" s="113">
        <v>2.3506888021253999E-6</v>
      </c>
      <c r="H274" s="113">
        <v>6.9087763131471296E-7</v>
      </c>
      <c r="I274" s="113">
        <v>2.2046894650906199E-7</v>
      </c>
      <c r="J274" s="113" t="s">
        <v>618</v>
      </c>
      <c r="K274" s="113">
        <v>2.86824121601232E-6</v>
      </c>
      <c r="L274" s="113" t="s">
        <v>618</v>
      </c>
      <c r="M274" s="113">
        <v>4.21464992136717E-4</v>
      </c>
      <c r="N274" s="113">
        <v>1.3422526514130301E-4</v>
      </c>
      <c r="O274" s="113">
        <v>7.4210833479771599E-6</v>
      </c>
      <c r="P274" s="113">
        <v>7.4379588032065302E-5</v>
      </c>
      <c r="Q274" s="113" t="s">
        <v>618</v>
      </c>
      <c r="R274" s="113">
        <v>5.4052697824347705E-4</v>
      </c>
    </row>
    <row r="275" spans="1:18">
      <c r="A275" s="109">
        <v>8906</v>
      </c>
      <c r="B275" s="108" t="s">
        <v>608</v>
      </c>
      <c r="C275" s="109">
        <v>2006</v>
      </c>
      <c r="D275" s="108" t="s">
        <v>273</v>
      </c>
      <c r="E275" s="108" t="s">
        <v>136</v>
      </c>
      <c r="F275" s="107" t="s">
        <v>955</v>
      </c>
      <c r="G275" s="113">
        <v>2.3506888021253999E-6</v>
      </c>
      <c r="H275" s="113">
        <v>6.9087763131471296E-7</v>
      </c>
      <c r="I275" s="113">
        <v>2.2046894650906199E-7</v>
      </c>
      <c r="J275" s="113" t="s">
        <v>618</v>
      </c>
      <c r="K275" s="113">
        <v>2.86824121601232E-6</v>
      </c>
      <c r="L275" s="113" t="s">
        <v>618</v>
      </c>
      <c r="M275" s="113">
        <v>4.21464992136717E-4</v>
      </c>
      <c r="N275" s="113">
        <v>1.3422526514130301E-4</v>
      </c>
      <c r="O275" s="113">
        <v>7.4210833479771599E-6</v>
      </c>
      <c r="P275" s="113">
        <v>7.4379588032065302E-5</v>
      </c>
      <c r="Q275" s="113" t="s">
        <v>618</v>
      </c>
      <c r="R275" s="113">
        <v>5.4052697824347705E-4</v>
      </c>
    </row>
    <row r="276" spans="1:18">
      <c r="A276" s="109">
        <v>1564</v>
      </c>
      <c r="B276" s="108" t="s">
        <v>956</v>
      </c>
      <c r="C276" s="109">
        <v>489</v>
      </c>
      <c r="D276" s="108" t="s">
        <v>82</v>
      </c>
      <c r="E276" s="108" t="s">
        <v>81</v>
      </c>
      <c r="F276" s="107" t="s">
        <v>957</v>
      </c>
      <c r="G276" s="113">
        <v>4.4209292751478597E-6</v>
      </c>
      <c r="H276" s="113">
        <v>4.4585941566151102E-7</v>
      </c>
      <c r="I276" s="113">
        <v>2.9681955326343402E-7</v>
      </c>
      <c r="J276" s="113" t="s">
        <v>618</v>
      </c>
      <c r="K276" s="113">
        <v>9.9716672992235208E-6</v>
      </c>
      <c r="L276" s="113">
        <v>1.35281490994895E-6</v>
      </c>
      <c r="M276" s="113">
        <v>1.41422401803203E-3</v>
      </c>
      <c r="N276" s="113">
        <v>2.4898554578932797E-4</v>
      </c>
      <c r="O276" s="113">
        <v>7.5958258272272496E-6</v>
      </c>
      <c r="P276" s="113">
        <v>2.9397716435956401E-5</v>
      </c>
      <c r="Q276" s="113" t="s">
        <v>618</v>
      </c>
      <c r="R276" s="113">
        <v>9.7749217272604804E-4</v>
      </c>
    </row>
    <row r="277" spans="1:18">
      <c r="A277" s="109">
        <v>3804</v>
      </c>
      <c r="B277" s="108" t="s">
        <v>958</v>
      </c>
      <c r="C277" s="109">
        <v>1542</v>
      </c>
      <c r="D277" s="108" t="s">
        <v>75</v>
      </c>
      <c r="E277" s="108" t="s">
        <v>74</v>
      </c>
      <c r="F277" s="107" t="s">
        <v>959</v>
      </c>
      <c r="G277" s="113">
        <v>2.6284338393201799E-6</v>
      </c>
      <c r="H277" s="113">
        <v>2.3108598517377001E-7</v>
      </c>
      <c r="I277" s="113">
        <v>2.2581888177252601E-7</v>
      </c>
      <c r="J277" s="113" t="s">
        <v>618</v>
      </c>
      <c r="K277" s="113">
        <v>1.25917882496047E-5</v>
      </c>
      <c r="L277" s="113">
        <v>1.03569740812953E-5</v>
      </c>
      <c r="M277" s="113">
        <v>6.8292567618120404E-4</v>
      </c>
      <c r="N277" s="113">
        <v>3.9198062783551301E-4</v>
      </c>
      <c r="O277" s="113">
        <v>2.78060038168149E-5</v>
      </c>
      <c r="P277" s="113">
        <v>2.91764857872478E-5</v>
      </c>
      <c r="Q277" s="113" t="s">
        <v>618</v>
      </c>
      <c r="R277" s="113">
        <v>8.6355483511391801E-4</v>
      </c>
    </row>
    <row r="278" spans="1:18">
      <c r="A278" s="109">
        <v>3809</v>
      </c>
      <c r="B278" s="108" t="s">
        <v>960</v>
      </c>
      <c r="C278" s="109">
        <v>1543</v>
      </c>
      <c r="D278" s="108" t="s">
        <v>20</v>
      </c>
      <c r="E278" s="108" t="s">
        <v>72</v>
      </c>
      <c r="F278" s="107" t="s">
        <v>961</v>
      </c>
      <c r="G278" s="113">
        <v>1.00245795398931E-5</v>
      </c>
      <c r="H278" s="113">
        <v>4.9450727597615604E-7</v>
      </c>
      <c r="I278" s="113">
        <v>1.71868719224646E-6</v>
      </c>
      <c r="J278" s="113" t="s">
        <v>618</v>
      </c>
      <c r="K278" s="113">
        <v>8.3968660412730295E-4</v>
      </c>
      <c r="L278" s="113">
        <v>8.8094801836769105E-6</v>
      </c>
      <c r="M278" s="113">
        <v>6.7268212144348696E-4</v>
      </c>
      <c r="N278" s="113">
        <v>2.8756539627510701E-4</v>
      </c>
      <c r="O278" s="113">
        <v>4.9816119660514799E-5</v>
      </c>
      <c r="P278" s="113">
        <v>1.18049634853309E-4</v>
      </c>
      <c r="Q278" s="113" t="s">
        <v>618</v>
      </c>
      <c r="R278" s="113">
        <v>7.57469829236817E-3</v>
      </c>
    </row>
    <row r="279" spans="1:18">
      <c r="A279" s="109">
        <v>3181</v>
      </c>
      <c r="B279" s="108" t="s">
        <v>962</v>
      </c>
      <c r="C279" s="109">
        <v>2091</v>
      </c>
      <c r="D279" s="108" t="s">
        <v>84</v>
      </c>
      <c r="E279" s="108" t="s">
        <v>70</v>
      </c>
      <c r="F279" s="107" t="s">
        <v>963</v>
      </c>
      <c r="G279" s="113">
        <v>3.03781152682444E-7</v>
      </c>
      <c r="H279" s="113">
        <v>2.91391209578566E-8</v>
      </c>
      <c r="I279" s="113">
        <v>1.29756703652333E-7</v>
      </c>
      <c r="J279" s="113" t="s">
        <v>618</v>
      </c>
      <c r="K279" s="113">
        <v>2.7754033310290101E-6</v>
      </c>
      <c r="L279" s="113" t="s">
        <v>618</v>
      </c>
      <c r="M279" s="113">
        <v>4.20688091902211E-4</v>
      </c>
      <c r="N279" s="113">
        <v>5.0473309525214303E-4</v>
      </c>
      <c r="O279" s="113">
        <v>6.2159527172869398E-7</v>
      </c>
      <c r="P279" s="113">
        <v>2.5122755884549698E-6</v>
      </c>
      <c r="Q279" s="113" t="s">
        <v>618</v>
      </c>
      <c r="R279" s="113">
        <v>4.2519791357005398E-6</v>
      </c>
    </row>
    <row r="280" spans="1:18">
      <c r="A280" s="109">
        <v>3181</v>
      </c>
      <c r="B280" s="108" t="s">
        <v>962</v>
      </c>
      <c r="C280" s="109">
        <v>2091</v>
      </c>
      <c r="D280" s="108" t="s">
        <v>86</v>
      </c>
      <c r="E280" s="108" t="s">
        <v>72</v>
      </c>
      <c r="F280" s="107" t="s">
        <v>964</v>
      </c>
      <c r="G280" s="113">
        <v>3.03781152682444E-7</v>
      </c>
      <c r="H280" s="113">
        <v>2.91391209578566E-8</v>
      </c>
      <c r="I280" s="113">
        <v>1.29756703652333E-7</v>
      </c>
      <c r="J280" s="113" t="s">
        <v>618</v>
      </c>
      <c r="K280" s="113">
        <v>2.7754033310290101E-6</v>
      </c>
      <c r="L280" s="113" t="s">
        <v>618</v>
      </c>
      <c r="M280" s="113">
        <v>4.20688091902211E-4</v>
      </c>
      <c r="N280" s="113">
        <v>5.0473309525214303E-4</v>
      </c>
      <c r="O280" s="113">
        <v>6.2159527172869398E-7</v>
      </c>
      <c r="P280" s="113">
        <v>2.5122755884549698E-6</v>
      </c>
      <c r="Q280" s="113" t="s">
        <v>618</v>
      </c>
      <c r="R280" s="113">
        <v>4.2519791357005398E-6</v>
      </c>
    </row>
    <row r="281" spans="1:18">
      <c r="A281" s="109">
        <v>638</v>
      </c>
      <c r="B281" s="108" t="s">
        <v>940</v>
      </c>
      <c r="C281" s="109">
        <v>1776</v>
      </c>
      <c r="D281" s="108" t="s">
        <v>106</v>
      </c>
      <c r="E281" s="108" t="s">
        <v>71</v>
      </c>
      <c r="F281" s="107" t="s">
        <v>965</v>
      </c>
      <c r="G281" s="113">
        <v>1.55888080060583E-6</v>
      </c>
      <c r="H281" s="113">
        <v>4.2013914162896798E-8</v>
      </c>
      <c r="I281" s="113">
        <v>1.5999848864487501E-7</v>
      </c>
      <c r="J281" s="113" t="s">
        <v>618</v>
      </c>
      <c r="K281" s="113">
        <v>2.4225019317100499E-6</v>
      </c>
      <c r="L281" s="113">
        <v>1.5589447892709899E-6</v>
      </c>
      <c r="M281" s="113">
        <v>7.3545969046493896E-4</v>
      </c>
      <c r="N281" s="113">
        <v>9.3639470434545501E-5</v>
      </c>
      <c r="O281" s="113">
        <v>3.0340317332230199E-5</v>
      </c>
      <c r="P281" s="113">
        <v>3.0106658255388398E-5</v>
      </c>
      <c r="Q281" s="113" t="s">
        <v>618</v>
      </c>
      <c r="R281" s="113">
        <v>6.6502040752680494E-5</v>
      </c>
    </row>
    <row r="282" spans="1:18">
      <c r="A282" s="109">
        <v>638</v>
      </c>
      <c r="B282" s="108" t="s">
        <v>940</v>
      </c>
      <c r="C282" s="109">
        <v>1783</v>
      </c>
      <c r="D282" s="108" t="s">
        <v>107</v>
      </c>
      <c r="E282" s="108" t="s">
        <v>72</v>
      </c>
      <c r="F282" s="107" t="s">
        <v>966</v>
      </c>
      <c r="G282" s="113">
        <v>2.7682438216378502E-6</v>
      </c>
      <c r="H282" s="113">
        <v>1.01061407145896E-7</v>
      </c>
      <c r="I282" s="113">
        <v>3.9581259397881802E-7</v>
      </c>
      <c r="J282" s="113" t="s">
        <v>618</v>
      </c>
      <c r="K282" s="113">
        <v>1.0588294407997201E-5</v>
      </c>
      <c r="L282" s="113">
        <v>3.26254984476255E-6</v>
      </c>
      <c r="M282" s="113">
        <v>2.03523915392046E-3</v>
      </c>
      <c r="N282" s="113">
        <v>2.8727295203569402E-4</v>
      </c>
      <c r="O282" s="113">
        <v>2.7480159875565499E-5</v>
      </c>
      <c r="P282" s="113">
        <v>1.8550699149901802E-5</v>
      </c>
      <c r="Q282" s="113" t="s">
        <v>618</v>
      </c>
      <c r="R282" s="113">
        <v>3.3299373122422702E-4</v>
      </c>
    </row>
    <row r="283" spans="1:18">
      <c r="A283" s="109">
        <v>667</v>
      </c>
      <c r="B283" s="108" t="s">
        <v>967</v>
      </c>
      <c r="C283" s="109">
        <v>2186</v>
      </c>
      <c r="D283" s="108" t="s">
        <v>72</v>
      </c>
      <c r="E283" s="108" t="s">
        <v>72</v>
      </c>
      <c r="F283" s="107" t="s">
        <v>968</v>
      </c>
      <c r="G283" s="113">
        <v>4.24513346990783E-6</v>
      </c>
      <c r="H283" s="113">
        <v>1.20544883725388E-7</v>
      </c>
      <c r="I283" s="113">
        <v>3.4720445850768001E-7</v>
      </c>
      <c r="J283" s="113" t="s">
        <v>618</v>
      </c>
      <c r="K283" s="113">
        <v>1.32917608026418E-5</v>
      </c>
      <c r="L283" s="113" t="s">
        <v>618</v>
      </c>
      <c r="M283" s="113">
        <v>9.6792999928840395E-4</v>
      </c>
      <c r="N283" s="113">
        <v>9.1723669547947605E-5</v>
      </c>
      <c r="O283" s="113">
        <v>4.6338364830005699E-6</v>
      </c>
      <c r="P283" s="113">
        <v>1.0811858944810699E-5</v>
      </c>
      <c r="Q283" s="113" t="s">
        <v>618</v>
      </c>
      <c r="R283" s="113">
        <v>1.2612886515991799E-3</v>
      </c>
    </row>
    <row r="284" spans="1:18">
      <c r="A284" s="109">
        <v>715</v>
      </c>
      <c r="B284" s="108" t="s">
        <v>969</v>
      </c>
      <c r="C284" s="109">
        <v>2159</v>
      </c>
      <c r="D284" s="108" t="s">
        <v>18</v>
      </c>
      <c r="E284" s="108" t="s">
        <v>70</v>
      </c>
      <c r="F284" s="107" t="s">
        <v>970</v>
      </c>
      <c r="G284" s="113">
        <v>2.6572535379851699E-6</v>
      </c>
      <c r="H284" s="113">
        <v>3.1385744821755802E-7</v>
      </c>
      <c r="I284" s="113">
        <v>3.4070659489162401E-7</v>
      </c>
      <c r="J284" s="113" t="s">
        <v>618</v>
      </c>
      <c r="K284" s="113">
        <v>3.7501290682609102E-6</v>
      </c>
      <c r="L284" s="113">
        <v>1.5816197773677799E-4</v>
      </c>
      <c r="M284" s="113">
        <v>1.0748025380728199E-3</v>
      </c>
      <c r="N284" s="113">
        <v>2.9716977330577002E-4</v>
      </c>
      <c r="O284" s="113">
        <v>4.5551356339692901E-6</v>
      </c>
      <c r="P284" s="113">
        <v>1.2071342795919799E-4</v>
      </c>
      <c r="Q284" s="113" t="s">
        <v>618</v>
      </c>
      <c r="R284" s="113">
        <v>9.68925741654742E-4</v>
      </c>
    </row>
    <row r="285" spans="1:18">
      <c r="A285" s="109">
        <v>764</v>
      </c>
      <c r="B285" s="108" t="s">
        <v>971</v>
      </c>
      <c r="C285" s="109">
        <v>1575</v>
      </c>
      <c r="D285" s="108" t="s">
        <v>113</v>
      </c>
      <c r="E285" s="108" t="s">
        <v>112</v>
      </c>
      <c r="F285" s="107" t="s">
        <v>972</v>
      </c>
      <c r="G285" s="113">
        <v>3.8472390269363603E-6</v>
      </c>
      <c r="H285" s="113">
        <v>5.2210062237541895E-7</v>
      </c>
      <c r="I285" s="113">
        <v>4.7324022759333302E-7</v>
      </c>
      <c r="J285" s="113" t="s">
        <v>618</v>
      </c>
      <c r="K285" s="113">
        <v>2.0058166128240602E-6</v>
      </c>
      <c r="L285" s="113" t="s">
        <v>618</v>
      </c>
      <c r="M285" s="113">
        <v>6.9344217210187502E-4</v>
      </c>
      <c r="N285" s="113">
        <v>1.6030409483295901E-4</v>
      </c>
      <c r="O285" s="113">
        <v>9.3130667097022598E-7</v>
      </c>
      <c r="P285" s="113">
        <v>1.5328403086317701E-5</v>
      </c>
      <c r="Q285" s="113" t="s">
        <v>618</v>
      </c>
      <c r="R285" s="113">
        <v>5.6133650351734095E-4</v>
      </c>
    </row>
    <row r="286" spans="1:18">
      <c r="A286" s="109">
        <v>764</v>
      </c>
      <c r="B286" s="108" t="s">
        <v>971</v>
      </c>
      <c r="C286" s="109">
        <v>1577</v>
      </c>
      <c r="D286" s="108" t="s">
        <v>111</v>
      </c>
      <c r="E286" s="108" t="s">
        <v>94</v>
      </c>
      <c r="F286" s="107" t="s">
        <v>973</v>
      </c>
      <c r="G286" s="113">
        <v>2.4745763509990901E-6</v>
      </c>
      <c r="H286" s="113">
        <v>3.0227070082606101E-7</v>
      </c>
      <c r="I286" s="113">
        <v>8.6764919939743397E-8</v>
      </c>
      <c r="J286" s="113" t="s">
        <v>618</v>
      </c>
      <c r="K286" s="113">
        <v>2.0443881495499598E-6</v>
      </c>
      <c r="L286" s="113" t="s">
        <v>618</v>
      </c>
      <c r="M286" s="113">
        <v>7.6791435956200405E-4</v>
      </c>
      <c r="N286" s="113">
        <v>1.56909802698124E-4</v>
      </c>
      <c r="O286" s="113">
        <v>6.0902322540213597E-6</v>
      </c>
      <c r="P286" s="113">
        <v>1.1426668656178101E-5</v>
      </c>
      <c r="Q286" s="113" t="s">
        <v>618</v>
      </c>
      <c r="R286" s="113">
        <v>7.9186458068149104E-4</v>
      </c>
    </row>
    <row r="287" spans="1:18">
      <c r="A287" s="109">
        <v>765</v>
      </c>
      <c r="B287" s="108" t="s">
        <v>942</v>
      </c>
      <c r="C287" s="109">
        <v>1576</v>
      </c>
      <c r="D287" s="108" t="s">
        <v>114</v>
      </c>
      <c r="E287" s="108" t="s">
        <v>70</v>
      </c>
      <c r="F287" s="107" t="s">
        <v>974</v>
      </c>
      <c r="G287" s="113">
        <v>6.1970828218271096E-6</v>
      </c>
      <c r="H287" s="113">
        <v>1.1837749919280399E-7</v>
      </c>
      <c r="I287" s="113">
        <v>1.4579939831648601E-7</v>
      </c>
      <c r="J287" s="113" t="s">
        <v>618</v>
      </c>
      <c r="K287" s="113">
        <v>1.9147919911834001E-6</v>
      </c>
      <c r="L287" s="113" t="s">
        <v>618</v>
      </c>
      <c r="M287" s="113">
        <v>9.6789702847160204E-5</v>
      </c>
      <c r="N287" s="113">
        <v>1.7218562073190399E-4</v>
      </c>
      <c r="O287" s="113">
        <v>1.78707021563073E-6</v>
      </c>
      <c r="P287" s="113">
        <v>1.04754288134422E-5</v>
      </c>
      <c r="Q287" s="113" t="s">
        <v>618</v>
      </c>
      <c r="R287" s="113">
        <v>1.0162921245343299E-3</v>
      </c>
    </row>
    <row r="288" spans="1:18">
      <c r="A288" s="109">
        <v>766</v>
      </c>
      <c r="B288" s="108" t="s">
        <v>944</v>
      </c>
      <c r="C288" s="109">
        <v>1569</v>
      </c>
      <c r="D288" s="108" t="s">
        <v>53</v>
      </c>
      <c r="E288" s="108" t="s">
        <v>77</v>
      </c>
      <c r="F288" s="107" t="s">
        <v>975</v>
      </c>
      <c r="G288" s="113">
        <v>2.7873430662117402E-6</v>
      </c>
      <c r="H288" s="113">
        <v>1.5807824181028201E-7</v>
      </c>
      <c r="I288" s="113">
        <v>1.5022841249532001E-7</v>
      </c>
      <c r="J288" s="113" t="s">
        <v>618</v>
      </c>
      <c r="K288" s="113">
        <v>8.5220575629246998E-7</v>
      </c>
      <c r="L288" s="113" t="s">
        <v>618</v>
      </c>
      <c r="M288" s="113">
        <v>3.3333933588759301E-4</v>
      </c>
      <c r="N288" s="113">
        <v>1.6346718101587599E-4</v>
      </c>
      <c r="O288" s="113">
        <v>1.2318474686182699E-6</v>
      </c>
      <c r="P288" s="113">
        <v>1.18819655963881E-5</v>
      </c>
      <c r="Q288" s="113" t="s">
        <v>618</v>
      </c>
      <c r="R288" s="113">
        <v>4.2194459027882999E-4</v>
      </c>
    </row>
    <row r="289" spans="1:18">
      <c r="A289" s="109">
        <v>621</v>
      </c>
      <c r="B289" s="108" t="s">
        <v>612</v>
      </c>
      <c r="C289" s="109">
        <v>518</v>
      </c>
      <c r="D289" s="108" t="s">
        <v>100</v>
      </c>
      <c r="E289" s="108" t="s">
        <v>99</v>
      </c>
      <c r="F289" s="107" t="s">
        <v>976</v>
      </c>
      <c r="G289" s="113">
        <v>2.8263452558330399E-6</v>
      </c>
      <c r="H289" s="113">
        <v>1.67252942085996E-7</v>
      </c>
      <c r="I289" s="113">
        <v>8.4651604445826701E-8</v>
      </c>
      <c r="J289" s="113" t="s">
        <v>618</v>
      </c>
      <c r="K289" s="113">
        <v>4.7071289581117698E-6</v>
      </c>
      <c r="L289" s="113" t="s">
        <v>618</v>
      </c>
      <c r="M289" s="113" t="s">
        <v>618</v>
      </c>
      <c r="N289" s="113" t="s">
        <v>618</v>
      </c>
      <c r="O289" s="113">
        <v>5.8959507330824102E-6</v>
      </c>
      <c r="P289" s="113">
        <v>3.0300133777088001E-5</v>
      </c>
      <c r="Q289" s="113" t="s">
        <v>618</v>
      </c>
      <c r="R289" s="113">
        <v>5.5192113303859796E-4</v>
      </c>
    </row>
    <row r="290" spans="1:18">
      <c r="A290" s="109">
        <v>621</v>
      </c>
      <c r="B290" s="108" t="s">
        <v>612</v>
      </c>
      <c r="C290" s="109">
        <v>519</v>
      </c>
      <c r="D290" s="108" t="s">
        <v>102</v>
      </c>
      <c r="E290" s="108" t="s">
        <v>101</v>
      </c>
      <c r="F290" s="107" t="s">
        <v>977</v>
      </c>
      <c r="G290" s="113">
        <v>2.0896437275591902E-6</v>
      </c>
      <c r="H290" s="113">
        <v>1.1300604448487899E-7</v>
      </c>
      <c r="I290" s="113">
        <v>7.9505967204227502E-8</v>
      </c>
      <c r="J290" s="113" t="s">
        <v>618</v>
      </c>
      <c r="K290" s="113">
        <v>4.23458086701632E-6</v>
      </c>
      <c r="L290" s="113" t="s">
        <v>618</v>
      </c>
      <c r="M290" s="113" t="s">
        <v>618</v>
      </c>
      <c r="N290" s="113" t="s">
        <v>618</v>
      </c>
      <c r="O290" s="113">
        <v>5.6700705263510403E-6</v>
      </c>
      <c r="P290" s="113">
        <v>2.0418793323016E-5</v>
      </c>
      <c r="Q290" s="113" t="s">
        <v>618</v>
      </c>
      <c r="R290" s="113">
        <v>4.27561759409936E-4</v>
      </c>
    </row>
    <row r="291" spans="1:18">
      <c r="A291" s="109">
        <v>1507</v>
      </c>
      <c r="B291" s="108" t="s">
        <v>613</v>
      </c>
      <c r="C291" s="109">
        <v>503</v>
      </c>
      <c r="D291" s="108" t="s">
        <v>70</v>
      </c>
      <c r="E291" s="108" t="s">
        <v>70</v>
      </c>
      <c r="F291" s="107" t="s">
        <v>978</v>
      </c>
      <c r="G291" s="113">
        <v>2.9970090678425799E-6</v>
      </c>
      <c r="H291" s="113">
        <v>4.5014436210020498E-7</v>
      </c>
      <c r="I291" s="113">
        <v>6.2625035122173704E-8</v>
      </c>
      <c r="J291" s="113" t="s">
        <v>618</v>
      </c>
      <c r="K291" s="113">
        <v>2.5170292553945201E-6</v>
      </c>
      <c r="L291" s="113" t="s">
        <v>618</v>
      </c>
      <c r="M291" s="113" t="s">
        <v>618</v>
      </c>
      <c r="N291" s="113" t="s">
        <v>618</v>
      </c>
      <c r="O291" s="113">
        <v>6.3496428662847602E-6</v>
      </c>
      <c r="P291" s="113">
        <v>5.0841814574598098E-5</v>
      </c>
      <c r="Q291" s="113" t="s">
        <v>618</v>
      </c>
      <c r="R291" s="113">
        <v>7.1717830068874003E-4</v>
      </c>
    </row>
    <row r="292" spans="1:18">
      <c r="A292" s="109">
        <v>1507</v>
      </c>
      <c r="B292" s="108" t="s">
        <v>613</v>
      </c>
      <c r="C292" s="109">
        <v>506</v>
      </c>
      <c r="D292" s="108" t="s">
        <v>71</v>
      </c>
      <c r="E292" s="108" t="s">
        <v>71</v>
      </c>
      <c r="F292" s="107" t="s">
        <v>979</v>
      </c>
      <c r="G292" s="113">
        <v>3.3619866885829498E-6</v>
      </c>
      <c r="H292" s="113">
        <v>4.57523037597827E-7</v>
      </c>
      <c r="I292" s="113">
        <v>1.09715592624551E-7</v>
      </c>
      <c r="J292" s="113" t="s">
        <v>618</v>
      </c>
      <c r="K292" s="113">
        <v>4.6967730799867298E-6</v>
      </c>
      <c r="L292" s="113" t="s">
        <v>618</v>
      </c>
      <c r="M292" s="113" t="s">
        <v>618</v>
      </c>
      <c r="N292" s="113" t="s">
        <v>618</v>
      </c>
      <c r="O292" s="113">
        <v>7.8239866284368896E-6</v>
      </c>
      <c r="P292" s="113">
        <v>5.7733500612990302E-5</v>
      </c>
      <c r="Q292" s="113" t="s">
        <v>618</v>
      </c>
      <c r="R292" s="113">
        <v>8.2748189401545197E-4</v>
      </c>
    </row>
    <row r="293" spans="1:18">
      <c r="A293" s="109">
        <v>6042</v>
      </c>
      <c r="B293" s="108" t="s">
        <v>614</v>
      </c>
      <c r="C293" s="109">
        <v>1230</v>
      </c>
      <c r="D293" s="108" t="s">
        <v>240</v>
      </c>
      <c r="E293" s="108" t="s">
        <v>239</v>
      </c>
      <c r="F293" s="107" t="s">
        <v>980</v>
      </c>
      <c r="G293" s="113">
        <v>2.4087919292703E-6</v>
      </c>
      <c r="H293" s="113">
        <v>5.5449078675895103E-8</v>
      </c>
      <c r="I293" s="113">
        <v>5.9848859432491595E-8</v>
      </c>
      <c r="J293" s="113" t="s">
        <v>618</v>
      </c>
      <c r="K293" s="113">
        <v>5.0977162476309401E-6</v>
      </c>
      <c r="L293" s="113" t="s">
        <v>618</v>
      </c>
      <c r="M293" s="113" t="s">
        <v>618</v>
      </c>
      <c r="N293" s="113" t="s">
        <v>618</v>
      </c>
      <c r="O293" s="113">
        <v>6.8347633387023004E-6</v>
      </c>
      <c r="P293" s="113">
        <v>1.3971066972988199E-5</v>
      </c>
      <c r="Q293" s="113" t="s">
        <v>618</v>
      </c>
      <c r="R293" s="113">
        <v>6.8788254411243296E-4</v>
      </c>
    </row>
    <row r="294" spans="1:18">
      <c r="A294" s="109">
        <v>6042</v>
      </c>
      <c r="B294" s="108" t="s">
        <v>614</v>
      </c>
      <c r="C294" s="109">
        <v>1339</v>
      </c>
      <c r="D294" s="108" t="s">
        <v>242</v>
      </c>
      <c r="E294" s="108" t="s">
        <v>241</v>
      </c>
      <c r="F294" s="107" t="s">
        <v>981</v>
      </c>
      <c r="G294" s="113">
        <v>1.6418533458833101E-6</v>
      </c>
      <c r="H294" s="113">
        <v>4.2453457340589797E-8</v>
      </c>
      <c r="I294" s="113">
        <v>4.7799696124741801E-8</v>
      </c>
      <c r="J294" s="113" t="s">
        <v>618</v>
      </c>
      <c r="K294" s="113">
        <v>3.9284798599377396E-6</v>
      </c>
      <c r="L294" s="113" t="s">
        <v>618</v>
      </c>
      <c r="M294" s="113" t="s">
        <v>618</v>
      </c>
      <c r="N294" s="113" t="s">
        <v>618</v>
      </c>
      <c r="O294" s="113">
        <v>4.6732002814780697E-6</v>
      </c>
      <c r="P294" s="113">
        <v>9.3603539493217208E-6</v>
      </c>
      <c r="Q294" s="113" t="s">
        <v>618</v>
      </c>
      <c r="R294" s="113">
        <v>4.8865932750210303E-4</v>
      </c>
    </row>
    <row r="295" spans="1:18">
      <c r="A295" s="109">
        <v>6043</v>
      </c>
      <c r="B295" s="108" t="s">
        <v>615</v>
      </c>
      <c r="C295" s="109">
        <v>1337</v>
      </c>
      <c r="D295" s="108" t="s">
        <v>244</v>
      </c>
      <c r="E295" s="108" t="s">
        <v>243</v>
      </c>
      <c r="F295" s="107" t="s">
        <v>982</v>
      </c>
      <c r="G295" s="113">
        <v>2.71840673270887E-6</v>
      </c>
      <c r="H295" s="113">
        <v>2.7466743776446802E-7</v>
      </c>
      <c r="I295" s="113">
        <v>7.9395151919690397E-8</v>
      </c>
      <c r="J295" s="113" t="s">
        <v>618</v>
      </c>
      <c r="K295" s="113">
        <v>2.6994647847705898E-6</v>
      </c>
      <c r="L295" s="113" t="s">
        <v>618</v>
      </c>
      <c r="M295" s="113" t="s">
        <v>618</v>
      </c>
      <c r="N295" s="113" t="s">
        <v>618</v>
      </c>
      <c r="O295" s="113">
        <v>8.9800228652185792E-6</v>
      </c>
      <c r="P295" s="113">
        <v>4.4169950226275198E-5</v>
      </c>
      <c r="Q295" s="113" t="s">
        <v>618</v>
      </c>
      <c r="R295" s="113">
        <v>4.1452799538217603E-4</v>
      </c>
    </row>
    <row r="296" spans="1:18">
      <c r="A296" s="109">
        <v>6043</v>
      </c>
      <c r="B296" s="108" t="s">
        <v>615</v>
      </c>
      <c r="C296" s="109">
        <v>1338</v>
      </c>
      <c r="D296" s="108" t="s">
        <v>246</v>
      </c>
      <c r="E296" s="108" t="s">
        <v>245</v>
      </c>
      <c r="F296" s="107" t="s">
        <v>983</v>
      </c>
      <c r="G296" s="113">
        <v>2.5180166243366999E-6</v>
      </c>
      <c r="H296" s="113">
        <v>2.16416922487962E-7</v>
      </c>
      <c r="I296" s="113">
        <v>7.8434292397604002E-8</v>
      </c>
      <c r="J296" s="113" t="s">
        <v>618</v>
      </c>
      <c r="K296" s="113">
        <v>5.1910398121462004E-6</v>
      </c>
      <c r="L296" s="113" t="s">
        <v>618</v>
      </c>
      <c r="M296" s="113" t="s">
        <v>618</v>
      </c>
      <c r="N296" s="113" t="s">
        <v>618</v>
      </c>
      <c r="O296" s="113">
        <v>8.2252673131773697E-6</v>
      </c>
      <c r="P296" s="113">
        <v>3.6951473129747402E-5</v>
      </c>
      <c r="Q296" s="113" t="s">
        <v>618</v>
      </c>
      <c r="R296" s="113">
        <v>3.3302580016009902E-4</v>
      </c>
    </row>
    <row r="297" spans="1:18">
      <c r="A297" s="109">
        <v>2493</v>
      </c>
      <c r="B297" s="108" t="s">
        <v>984</v>
      </c>
      <c r="C297" s="109">
        <v>1259</v>
      </c>
      <c r="D297" s="108" t="s">
        <v>126</v>
      </c>
      <c r="E297" s="108" t="s">
        <v>126</v>
      </c>
      <c r="F297" s="107" t="s">
        <v>985</v>
      </c>
      <c r="G297" s="113">
        <v>2.2742341275976199E-6</v>
      </c>
      <c r="H297" s="113">
        <v>4.7880860738053396E-7</v>
      </c>
      <c r="I297" s="113">
        <v>9.31371539820004E-7</v>
      </c>
      <c r="J297" s="113" t="s">
        <v>618</v>
      </c>
      <c r="K297" s="113">
        <v>1.7982418441898499E-6</v>
      </c>
      <c r="L297" s="113" t="s">
        <v>618</v>
      </c>
      <c r="M297" s="113" t="s">
        <v>618</v>
      </c>
      <c r="N297" s="113" t="s">
        <v>618</v>
      </c>
      <c r="O297" s="113">
        <v>2.97913878440928E-6</v>
      </c>
      <c r="P297" s="113" t="s">
        <v>618</v>
      </c>
      <c r="Q297" s="113">
        <v>1.6074369619119199E-7</v>
      </c>
      <c r="R297" s="113">
        <v>5.2711885504676899E-4</v>
      </c>
    </row>
    <row r="298" spans="1:18">
      <c r="A298" s="109">
        <v>3319</v>
      </c>
      <c r="B298" s="108" t="s">
        <v>986</v>
      </c>
      <c r="C298" s="109">
        <v>2201</v>
      </c>
      <c r="D298" s="108" t="s">
        <v>214</v>
      </c>
      <c r="E298" s="108" t="s">
        <v>71</v>
      </c>
      <c r="F298" s="107" t="s">
        <v>987</v>
      </c>
      <c r="G298" s="113">
        <v>7.0349658201552303E-6</v>
      </c>
      <c r="H298" s="113">
        <v>1.89209298243229E-8</v>
      </c>
      <c r="I298" s="113">
        <v>1.8538196657863401E-6</v>
      </c>
      <c r="J298" s="113" t="s">
        <v>618</v>
      </c>
      <c r="K298" s="113">
        <v>1.85131968294405E-5</v>
      </c>
      <c r="L298" s="113" t="s">
        <v>618</v>
      </c>
      <c r="M298" s="113">
        <v>2.48998542023488E-2</v>
      </c>
      <c r="N298" s="113">
        <v>2.2758776170240099E-3</v>
      </c>
      <c r="O298" s="113">
        <v>5.0159070289677301E-4</v>
      </c>
      <c r="P298" s="113">
        <v>4.9416723435804598E-5</v>
      </c>
      <c r="Q298" s="113">
        <v>5.3117723939561903E-7</v>
      </c>
      <c r="R298" s="113">
        <v>5.4755478353453697E-5</v>
      </c>
    </row>
    <row r="299" spans="1:18">
      <c r="A299" s="291" t="s">
        <v>988</v>
      </c>
      <c r="B299" s="291"/>
      <c r="C299" s="291"/>
      <c r="D299" s="291"/>
      <c r="E299" s="291"/>
      <c r="F299" s="111"/>
      <c r="G299" s="116">
        <v>2.7035797970992161E-6</v>
      </c>
      <c r="H299" s="116">
        <v>2.4567236616824293E-7</v>
      </c>
      <c r="I299" s="116">
        <v>2.9898792111570384E-7</v>
      </c>
      <c r="J299" s="116" t="e">
        <v>#DIV/0!</v>
      </c>
      <c r="K299" s="116">
        <v>2.4804965479852596E-5</v>
      </c>
      <c r="L299" s="116">
        <v>6.3969218409732259E-5</v>
      </c>
      <c r="M299" s="116">
        <v>1.6024419704995924E-3</v>
      </c>
      <c r="N299" s="116">
        <v>2.9915975745210599E-4</v>
      </c>
      <c r="O299" s="116">
        <v>2.0531108963571598E-5</v>
      </c>
      <c r="P299" s="116">
        <v>2.9595227399611582E-5</v>
      </c>
      <c r="Q299" s="116">
        <v>3.1436675530289174E-7</v>
      </c>
      <c r="R299" s="116">
        <v>6.1613527599245607E-4</v>
      </c>
    </row>
    <row r="300" spans="1:18">
      <c r="A300" s="291" t="s">
        <v>599</v>
      </c>
      <c r="B300" s="291"/>
      <c r="C300" s="291"/>
      <c r="D300" s="291"/>
      <c r="E300" s="291"/>
      <c r="F300" s="111"/>
      <c r="G300" s="111">
        <v>41</v>
      </c>
      <c r="H300" s="111">
        <v>41</v>
      </c>
      <c r="I300" s="111">
        <v>41</v>
      </c>
      <c r="J300" s="111">
        <v>0</v>
      </c>
      <c r="K300" s="111">
        <v>41</v>
      </c>
      <c r="L300" s="111">
        <v>11</v>
      </c>
      <c r="M300" s="111">
        <v>27</v>
      </c>
      <c r="N300" s="111">
        <v>27</v>
      </c>
      <c r="O300" s="111">
        <v>41</v>
      </c>
      <c r="P300" s="111">
        <v>40</v>
      </c>
      <c r="Q300" s="111">
        <v>4</v>
      </c>
      <c r="R300" s="111">
        <v>41</v>
      </c>
    </row>
    <row r="301" spans="1:18" ht="30">
      <c r="A301" s="268">
        <v>1010</v>
      </c>
      <c r="B301" s="269" t="s">
        <v>523</v>
      </c>
      <c r="E301" s="269" t="s">
        <v>48</v>
      </c>
      <c r="F301" s="267" t="s">
        <v>1092</v>
      </c>
      <c r="G301" s="266">
        <v>3.72E-7</v>
      </c>
      <c r="H301" s="266">
        <v>6.0299999999999992E-9</v>
      </c>
      <c r="I301" s="266">
        <v>3.3856666666666674E-8</v>
      </c>
      <c r="J301" s="266"/>
      <c r="K301" s="266">
        <v>1.7799999999999999E-6</v>
      </c>
      <c r="L301" s="266"/>
      <c r="M301" s="266">
        <v>3.0800000000000001E-4</v>
      </c>
      <c r="N301" s="266">
        <v>1.83E-4</v>
      </c>
      <c r="O301" s="266">
        <v>2.3466666666666668E-7</v>
      </c>
      <c r="P301" s="266">
        <v>1.5266666666666667E-6</v>
      </c>
      <c r="Q301" s="266"/>
      <c r="R301" s="266">
        <v>1.42E-6</v>
      </c>
    </row>
    <row r="303" spans="1:18">
      <c r="G303" s="265"/>
      <c r="H303" s="266"/>
    </row>
    <row r="304" spans="1:18">
      <c r="G304" s="265"/>
      <c r="H304" s="266"/>
    </row>
    <row r="305" spans="7:8">
      <c r="G305" s="265"/>
      <c r="H305" s="266"/>
    </row>
    <row r="306" spans="7:8">
      <c r="G306" s="265"/>
      <c r="H306" s="266"/>
    </row>
    <row r="307" spans="7:8">
      <c r="G307" s="265"/>
      <c r="H307" s="266"/>
    </row>
    <row r="308" spans="7:8">
      <c r="G308" s="265"/>
      <c r="H308" s="266"/>
    </row>
    <row r="309" spans="7:8">
      <c r="G309" s="265"/>
      <c r="H309" s="266"/>
    </row>
    <row r="310" spans="7:8">
      <c r="G310" s="265"/>
      <c r="H310" s="266"/>
    </row>
    <row r="311" spans="7:8">
      <c r="G311" s="265"/>
      <c r="H311" s="266"/>
    </row>
  </sheetData>
  <mergeCells count="5">
    <mergeCell ref="A256:E256"/>
    <mergeCell ref="A257:E257"/>
    <mergeCell ref="A299:E299"/>
    <mergeCell ref="A300:E300"/>
    <mergeCell ref="A243:D2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AW194"/>
  <sheetViews>
    <sheetView workbookViewId="0">
      <pane xSplit="1" ySplit="1" topLeftCell="F168" activePane="bottomRight" state="frozen"/>
      <selection pane="topRight" activeCell="B1" sqref="B1"/>
      <selection pane="bottomLeft" activeCell="A2" sqref="A2"/>
      <selection pane="bottomRight" activeCell="A141" sqref="A141:XFD141"/>
    </sheetView>
  </sheetViews>
  <sheetFormatPr defaultRowHeight="12.75"/>
  <cols>
    <col min="1" max="1" width="12" style="60" customWidth="1"/>
    <col min="2" max="2" width="12.42578125" style="25" customWidth="1"/>
    <col min="3" max="3" width="9.85546875" style="25" customWidth="1"/>
    <col min="4" max="4" width="42.28515625" style="25" customWidth="1"/>
    <col min="5" max="5" width="13.7109375" style="25" customWidth="1"/>
    <col min="6" max="6" width="20.5703125" style="25" customWidth="1"/>
    <col min="7" max="7" width="18.85546875" style="25" customWidth="1"/>
    <col min="8" max="8" width="19.85546875" style="25" customWidth="1"/>
    <col min="9" max="10" width="21.140625" style="25" customWidth="1"/>
    <col min="11" max="11" width="16.5703125" style="59" customWidth="1"/>
    <col min="12" max="12" width="19.42578125" style="59" customWidth="1"/>
    <col min="13" max="13" width="15.5703125" style="59" customWidth="1"/>
    <col min="14" max="14" width="15.5703125" style="25" bestFit="1" customWidth="1"/>
    <col min="15" max="15" width="33.28515625" style="25" customWidth="1"/>
    <col min="16" max="16" width="13.5703125" style="25" bestFit="1" customWidth="1"/>
    <col min="17" max="17" width="15.5703125" style="25" bestFit="1" customWidth="1"/>
    <col min="18" max="18" width="31.140625" style="25" customWidth="1"/>
    <col min="19" max="19" width="13.5703125" style="25" bestFit="1" customWidth="1"/>
    <col min="20" max="20" width="15.5703125" style="25" bestFit="1" customWidth="1"/>
    <col min="21" max="21" width="49.42578125" style="25" customWidth="1"/>
    <col min="22" max="22" width="13.5703125" style="25" bestFit="1" customWidth="1"/>
    <col min="23" max="23" width="15.5703125" style="25" bestFit="1" customWidth="1"/>
    <col min="24" max="24" width="56.5703125" style="25" bestFit="1" customWidth="1"/>
    <col min="25" max="25" width="13.5703125" style="25" bestFit="1" customWidth="1"/>
    <col min="26" max="26" width="15.5703125" style="25" bestFit="1" customWidth="1"/>
    <col min="27" max="27" width="23.28515625" style="25" bestFit="1" customWidth="1"/>
    <col min="28" max="28" width="13.5703125" style="25" bestFit="1" customWidth="1"/>
    <col min="29" max="29" width="15.5703125" style="25" bestFit="1" customWidth="1"/>
    <col min="30" max="30" width="21.140625" style="25" bestFit="1" customWidth="1"/>
    <col min="31" max="31" width="13.5703125" style="25" bestFit="1" customWidth="1"/>
    <col min="32" max="32" width="15.5703125" style="25" bestFit="1" customWidth="1"/>
    <col min="33" max="33" width="17.5703125" style="25" bestFit="1" customWidth="1"/>
    <col min="34" max="34" width="13.5703125" style="25" bestFit="1" customWidth="1"/>
    <col min="35" max="35" width="15.5703125" style="25" bestFit="1" customWidth="1"/>
    <col min="36" max="36" width="17.5703125" style="25" bestFit="1" customWidth="1"/>
    <col min="37" max="37" width="13.5703125" style="25" bestFit="1" customWidth="1"/>
    <col min="38" max="38" width="15.5703125" style="25" bestFit="1" customWidth="1"/>
    <col min="39" max="39" width="14.42578125" style="25" bestFit="1" customWidth="1"/>
    <col min="40" max="40" width="13.5703125" style="25" bestFit="1" customWidth="1"/>
    <col min="41" max="41" width="16.5703125" style="25" bestFit="1" customWidth="1"/>
    <col min="42" max="42" width="15.42578125" style="25" bestFit="1" customWidth="1"/>
    <col min="43" max="43" width="14.5703125" style="25" bestFit="1" customWidth="1"/>
    <col min="44" max="44" width="16.5703125" style="25" bestFit="1" customWidth="1"/>
    <col min="45" max="45" width="15.42578125" style="25" bestFit="1" customWidth="1"/>
    <col min="46" max="46" width="14.5703125" style="25" bestFit="1" customWidth="1"/>
    <col min="47" max="47" width="16.5703125" style="25" bestFit="1" customWidth="1"/>
    <col min="48" max="48" width="15.42578125" style="25" bestFit="1" customWidth="1"/>
    <col min="49" max="49" width="14.5703125" style="25" bestFit="1" customWidth="1"/>
    <col min="50" max="16384" width="9.140625" style="25"/>
  </cols>
  <sheetData>
    <row r="1" spans="1:49" ht="15" customHeight="1">
      <c r="A1" s="60" t="s">
        <v>877</v>
      </c>
      <c r="B1" s="96" t="s">
        <v>301</v>
      </c>
      <c r="C1" s="96" t="s">
        <v>302</v>
      </c>
      <c r="D1" s="96" t="s">
        <v>303</v>
      </c>
      <c r="E1" s="96" t="s">
        <v>304</v>
      </c>
      <c r="F1" s="96" t="s">
        <v>305</v>
      </c>
      <c r="G1" s="96" t="s">
        <v>0</v>
      </c>
      <c r="H1" s="96" t="s">
        <v>306</v>
      </c>
      <c r="I1" s="96" t="s">
        <v>876</v>
      </c>
      <c r="J1" s="96" t="s">
        <v>875</v>
      </c>
      <c r="K1" s="97" t="s">
        <v>307</v>
      </c>
      <c r="L1" s="97" t="s">
        <v>308</v>
      </c>
      <c r="M1" s="97" t="s">
        <v>309</v>
      </c>
      <c r="N1" s="96" t="s">
        <v>310</v>
      </c>
      <c r="O1" s="96" t="s">
        <v>311</v>
      </c>
      <c r="P1" s="96" t="s">
        <v>312</v>
      </c>
      <c r="Q1" s="96" t="s">
        <v>313</v>
      </c>
      <c r="R1" s="96" t="s">
        <v>314</v>
      </c>
      <c r="S1" s="96" t="s">
        <v>315</v>
      </c>
      <c r="T1" s="96" t="s">
        <v>316</v>
      </c>
      <c r="U1" s="96" t="s">
        <v>317</v>
      </c>
      <c r="V1" s="96" t="s">
        <v>318</v>
      </c>
      <c r="W1" s="96" t="s">
        <v>319</v>
      </c>
      <c r="X1" s="96" t="s">
        <v>320</v>
      </c>
      <c r="Y1" s="96" t="s">
        <v>321</v>
      </c>
      <c r="Z1" s="96" t="s">
        <v>322</v>
      </c>
      <c r="AA1" s="96" t="s">
        <v>323</v>
      </c>
      <c r="AB1" s="96" t="s">
        <v>324</v>
      </c>
      <c r="AC1" s="96" t="s">
        <v>325</v>
      </c>
      <c r="AD1" s="96" t="s">
        <v>326</v>
      </c>
      <c r="AE1" s="96" t="s">
        <v>327</v>
      </c>
      <c r="AF1" s="96" t="s">
        <v>328</v>
      </c>
      <c r="AG1" s="96" t="s">
        <v>329</v>
      </c>
      <c r="AH1" s="96" t="s">
        <v>330</v>
      </c>
      <c r="AI1" s="96" t="s">
        <v>331</v>
      </c>
      <c r="AJ1" s="96" t="s">
        <v>332</v>
      </c>
      <c r="AK1" s="96" t="s">
        <v>333</v>
      </c>
      <c r="AL1" s="96" t="s">
        <v>334</v>
      </c>
      <c r="AM1" s="96" t="s">
        <v>335</v>
      </c>
      <c r="AN1" s="96" t="s">
        <v>336</v>
      </c>
      <c r="AO1" s="96" t="s">
        <v>337</v>
      </c>
      <c r="AP1" s="96" t="s">
        <v>338</v>
      </c>
      <c r="AQ1" s="96" t="s">
        <v>339</v>
      </c>
      <c r="AR1" s="96" t="s">
        <v>340</v>
      </c>
      <c r="AS1" s="96" t="s">
        <v>341</v>
      </c>
      <c r="AT1" s="96" t="s">
        <v>342</v>
      </c>
      <c r="AU1" s="96" t="s">
        <v>343</v>
      </c>
      <c r="AV1" s="96" t="s">
        <v>344</v>
      </c>
      <c r="AW1" s="96" t="s">
        <v>345</v>
      </c>
    </row>
    <row r="2" spans="1:49" ht="15" customHeight="1">
      <c r="A2" s="295" t="s">
        <v>874</v>
      </c>
      <c r="B2" s="74" t="s">
        <v>346</v>
      </c>
      <c r="C2" s="78">
        <v>3295</v>
      </c>
      <c r="D2" s="74" t="s">
        <v>525</v>
      </c>
      <c r="E2" s="74" t="s">
        <v>424</v>
      </c>
      <c r="F2" s="74" t="s">
        <v>212</v>
      </c>
      <c r="G2" s="74" t="s">
        <v>348</v>
      </c>
      <c r="H2" s="78">
        <v>103</v>
      </c>
      <c r="I2" s="78">
        <v>1048</v>
      </c>
      <c r="J2" s="78"/>
      <c r="K2" s="77">
        <v>1.0491946692706306E-4</v>
      </c>
      <c r="L2" s="77">
        <v>1.911023488079412E-5</v>
      </c>
      <c r="M2" s="77">
        <v>2.7819938102499167E-5</v>
      </c>
      <c r="N2" s="74" t="s">
        <v>352</v>
      </c>
      <c r="O2" s="74" t="s">
        <v>846</v>
      </c>
      <c r="P2" s="76">
        <v>25508</v>
      </c>
      <c r="Q2" s="74" t="s">
        <v>618</v>
      </c>
      <c r="R2" s="74" t="s">
        <v>618</v>
      </c>
      <c r="S2" s="73"/>
      <c r="T2" s="74" t="s">
        <v>618</v>
      </c>
      <c r="U2" s="74" t="s">
        <v>618</v>
      </c>
      <c r="V2" s="73"/>
      <c r="W2" s="74" t="s">
        <v>618</v>
      </c>
      <c r="X2" s="74" t="s">
        <v>618</v>
      </c>
      <c r="Y2" s="73"/>
      <c r="Z2" s="74" t="s">
        <v>618</v>
      </c>
      <c r="AA2" s="74" t="s">
        <v>618</v>
      </c>
      <c r="AB2" s="73"/>
      <c r="AC2" s="74" t="s">
        <v>618</v>
      </c>
      <c r="AD2" s="74" t="s">
        <v>618</v>
      </c>
      <c r="AE2" s="73"/>
      <c r="AF2" s="74" t="s">
        <v>618</v>
      </c>
      <c r="AG2" s="74" t="s">
        <v>618</v>
      </c>
      <c r="AH2" s="73"/>
      <c r="AI2" s="74" t="s">
        <v>618</v>
      </c>
      <c r="AJ2" s="74" t="s">
        <v>618</v>
      </c>
      <c r="AK2" s="73"/>
      <c r="AL2" s="74" t="s">
        <v>618</v>
      </c>
      <c r="AM2" s="74" t="s">
        <v>618</v>
      </c>
      <c r="AN2" s="73"/>
      <c r="AO2" s="74" t="s">
        <v>618</v>
      </c>
      <c r="AP2" s="74" t="s">
        <v>618</v>
      </c>
      <c r="AQ2" s="73"/>
      <c r="AR2" s="74" t="s">
        <v>618</v>
      </c>
      <c r="AS2" s="74" t="s">
        <v>618</v>
      </c>
      <c r="AT2" s="73"/>
      <c r="AU2" s="74" t="s">
        <v>618</v>
      </c>
      <c r="AV2" s="74" t="s">
        <v>618</v>
      </c>
      <c r="AW2" s="73"/>
    </row>
    <row r="3" spans="1:49" ht="15" customHeight="1">
      <c r="A3" s="295"/>
      <c r="B3" s="74" t="s">
        <v>346</v>
      </c>
      <c r="C3" s="78">
        <v>1385</v>
      </c>
      <c r="D3" s="74" t="s">
        <v>482</v>
      </c>
      <c r="E3" s="74" t="s">
        <v>426</v>
      </c>
      <c r="F3" s="74" t="s">
        <v>148</v>
      </c>
      <c r="G3" s="74" t="s">
        <v>348</v>
      </c>
      <c r="H3" s="78">
        <v>80</v>
      </c>
      <c r="I3" s="78">
        <v>944</v>
      </c>
      <c r="J3" s="78"/>
      <c r="K3" s="77">
        <v>5.2634570453405145E-6</v>
      </c>
      <c r="L3" s="77">
        <v>1.0597160545871047E-5</v>
      </c>
      <c r="M3" s="77">
        <v>1.1076176965725738E-5</v>
      </c>
      <c r="N3" s="74" t="s">
        <v>352</v>
      </c>
      <c r="O3" s="74" t="s">
        <v>377</v>
      </c>
      <c r="P3" s="79"/>
      <c r="Q3" s="74" t="s">
        <v>618</v>
      </c>
      <c r="R3" s="74" t="s">
        <v>618</v>
      </c>
      <c r="S3" s="73"/>
      <c r="T3" s="74" t="s">
        <v>618</v>
      </c>
      <c r="U3" s="74" t="s">
        <v>618</v>
      </c>
      <c r="V3" s="73"/>
      <c r="W3" s="74" t="s">
        <v>618</v>
      </c>
      <c r="X3" s="74" t="s">
        <v>618</v>
      </c>
      <c r="Y3" s="73"/>
      <c r="Z3" s="74" t="s">
        <v>618</v>
      </c>
      <c r="AA3" s="74" t="s">
        <v>618</v>
      </c>
      <c r="AB3" s="73"/>
      <c r="AC3" s="74" t="s">
        <v>618</v>
      </c>
      <c r="AD3" s="74" t="s">
        <v>618</v>
      </c>
      <c r="AE3" s="73"/>
      <c r="AF3" s="74" t="s">
        <v>618</v>
      </c>
      <c r="AG3" s="74" t="s">
        <v>618</v>
      </c>
      <c r="AH3" s="73"/>
      <c r="AI3" s="74" t="s">
        <v>618</v>
      </c>
      <c r="AJ3" s="74" t="s">
        <v>618</v>
      </c>
      <c r="AK3" s="73"/>
      <c r="AL3" s="74" t="s">
        <v>618</v>
      </c>
      <c r="AM3" s="74" t="s">
        <v>618</v>
      </c>
      <c r="AN3" s="73"/>
      <c r="AO3" s="74" t="s">
        <v>618</v>
      </c>
      <c r="AP3" s="74" t="s">
        <v>618</v>
      </c>
      <c r="AQ3" s="73"/>
      <c r="AR3" s="74" t="s">
        <v>618</v>
      </c>
      <c r="AS3" s="74" t="s">
        <v>618</v>
      </c>
      <c r="AT3" s="73"/>
      <c r="AU3" s="74" t="s">
        <v>618</v>
      </c>
      <c r="AV3" s="74" t="s">
        <v>618</v>
      </c>
      <c r="AW3" s="73"/>
    </row>
    <row r="4" spans="1:49" ht="15" customHeight="1">
      <c r="A4" s="295"/>
      <c r="B4" s="74" t="s">
        <v>346</v>
      </c>
      <c r="C4" s="78">
        <v>1710</v>
      </c>
      <c r="D4" s="74" t="s">
        <v>471</v>
      </c>
      <c r="E4" s="74" t="s">
        <v>472</v>
      </c>
      <c r="F4" s="74" t="s">
        <v>150</v>
      </c>
      <c r="G4" s="74" t="s">
        <v>348</v>
      </c>
      <c r="H4" s="78">
        <v>374</v>
      </c>
      <c r="I4" s="78">
        <v>3392</v>
      </c>
      <c r="J4" s="78"/>
      <c r="K4" s="77">
        <v>1.5043440529953057E-6</v>
      </c>
      <c r="L4" s="77">
        <v>1.8062512541942058E-6</v>
      </c>
      <c r="M4" s="77">
        <v>2.7877666956102726E-6</v>
      </c>
      <c r="N4" s="74" t="s">
        <v>352</v>
      </c>
      <c r="O4" s="74" t="s">
        <v>377</v>
      </c>
      <c r="P4" s="75">
        <v>28825</v>
      </c>
      <c r="Q4" s="74" t="s">
        <v>618</v>
      </c>
      <c r="R4" s="74" t="s">
        <v>618</v>
      </c>
      <c r="S4" s="73"/>
      <c r="T4" s="74" t="s">
        <v>618</v>
      </c>
      <c r="U4" s="74" t="s">
        <v>618</v>
      </c>
      <c r="V4" s="73"/>
      <c r="W4" s="74" t="s">
        <v>618</v>
      </c>
      <c r="X4" s="74" t="s">
        <v>618</v>
      </c>
      <c r="Y4" s="73"/>
      <c r="Z4" s="74" t="s">
        <v>618</v>
      </c>
      <c r="AA4" s="74" t="s">
        <v>618</v>
      </c>
      <c r="AB4" s="73"/>
      <c r="AC4" s="74" t="s">
        <v>618</v>
      </c>
      <c r="AD4" s="74" t="s">
        <v>618</v>
      </c>
      <c r="AE4" s="73"/>
      <c r="AF4" s="74" t="s">
        <v>618</v>
      </c>
      <c r="AG4" s="74" t="s">
        <v>618</v>
      </c>
      <c r="AH4" s="73"/>
      <c r="AI4" s="74" t="s">
        <v>618</v>
      </c>
      <c r="AJ4" s="74" t="s">
        <v>618</v>
      </c>
      <c r="AK4" s="73"/>
      <c r="AL4" s="74" t="s">
        <v>618</v>
      </c>
      <c r="AM4" s="74" t="s">
        <v>618</v>
      </c>
      <c r="AN4" s="73"/>
      <c r="AO4" s="74" t="s">
        <v>618</v>
      </c>
      <c r="AP4" s="74" t="s">
        <v>618</v>
      </c>
      <c r="AQ4" s="73"/>
      <c r="AR4" s="74" t="s">
        <v>618</v>
      </c>
      <c r="AS4" s="74" t="s">
        <v>618</v>
      </c>
      <c r="AT4" s="73"/>
      <c r="AU4" s="74" t="s">
        <v>618</v>
      </c>
      <c r="AV4" s="74" t="s">
        <v>618</v>
      </c>
      <c r="AW4" s="73"/>
    </row>
    <row r="5" spans="1:49" ht="15" customHeight="1">
      <c r="A5" s="295"/>
      <c r="B5" s="74" t="s">
        <v>346</v>
      </c>
      <c r="C5" s="78">
        <v>47</v>
      </c>
      <c r="D5" s="74" t="s">
        <v>476</v>
      </c>
      <c r="E5" s="74" t="s">
        <v>397</v>
      </c>
      <c r="F5" s="74" t="s">
        <v>72</v>
      </c>
      <c r="G5" s="74" t="s">
        <v>348</v>
      </c>
      <c r="H5" s="78">
        <v>200</v>
      </c>
      <c r="I5" s="78">
        <v>2121</v>
      </c>
      <c r="J5" s="78"/>
      <c r="K5" s="77">
        <v>1.7513670443575237E-7</v>
      </c>
      <c r="L5" s="77">
        <v>1.6117904104260856E-5</v>
      </c>
      <c r="M5" s="77">
        <v>2.0069350229912018E-5</v>
      </c>
      <c r="N5" s="74" t="s">
        <v>352</v>
      </c>
      <c r="O5" s="74" t="s">
        <v>368</v>
      </c>
      <c r="P5" s="76">
        <v>32994</v>
      </c>
      <c r="Q5" s="74" t="s">
        <v>618</v>
      </c>
      <c r="R5" s="74" t="s">
        <v>618</v>
      </c>
      <c r="S5" s="79"/>
      <c r="T5" s="74" t="s">
        <v>618</v>
      </c>
      <c r="U5" s="74" t="s">
        <v>618</v>
      </c>
      <c r="V5" s="73"/>
      <c r="W5" s="74" t="s">
        <v>618</v>
      </c>
      <c r="X5" s="74" t="s">
        <v>618</v>
      </c>
      <c r="Y5" s="73"/>
      <c r="Z5" s="74" t="s">
        <v>618</v>
      </c>
      <c r="AA5" s="74" t="s">
        <v>618</v>
      </c>
      <c r="AB5" s="73"/>
      <c r="AC5" s="74" t="s">
        <v>618</v>
      </c>
      <c r="AD5" s="74" t="s">
        <v>618</v>
      </c>
      <c r="AE5" s="73"/>
      <c r="AF5" s="74" t="s">
        <v>618</v>
      </c>
      <c r="AG5" s="74" t="s">
        <v>618</v>
      </c>
      <c r="AH5" s="73"/>
      <c r="AI5" s="74" t="s">
        <v>618</v>
      </c>
      <c r="AJ5" s="74" t="s">
        <v>618</v>
      </c>
      <c r="AK5" s="73"/>
      <c r="AL5" s="74" t="s">
        <v>618</v>
      </c>
      <c r="AM5" s="74" t="s">
        <v>618</v>
      </c>
      <c r="AN5" s="73"/>
      <c r="AO5" s="74" t="s">
        <v>618</v>
      </c>
      <c r="AP5" s="74" t="s">
        <v>618</v>
      </c>
      <c r="AQ5" s="73"/>
      <c r="AR5" s="74" t="s">
        <v>618</v>
      </c>
      <c r="AS5" s="74" t="s">
        <v>618</v>
      </c>
      <c r="AT5" s="73"/>
      <c r="AU5" s="74" t="s">
        <v>618</v>
      </c>
      <c r="AV5" s="74" t="s">
        <v>618</v>
      </c>
      <c r="AW5" s="73"/>
    </row>
    <row r="6" spans="1:49" ht="15" customHeight="1">
      <c r="A6" s="295"/>
      <c r="B6" s="74" t="s">
        <v>346</v>
      </c>
      <c r="C6" s="78">
        <v>47</v>
      </c>
      <c r="D6" s="74" t="s">
        <v>476</v>
      </c>
      <c r="E6" s="74" t="s">
        <v>397</v>
      </c>
      <c r="F6" s="74" t="s">
        <v>73</v>
      </c>
      <c r="G6" s="74" t="s">
        <v>348</v>
      </c>
      <c r="H6" s="78">
        <v>200</v>
      </c>
      <c r="I6" s="78">
        <v>2121</v>
      </c>
      <c r="J6" s="78"/>
      <c r="K6" s="77">
        <v>5.8675888767615917E-7</v>
      </c>
      <c r="L6" s="77">
        <v>1.6200973147796889E-4</v>
      </c>
      <c r="M6" s="77">
        <v>1.47738600117826E-4</v>
      </c>
      <c r="N6" s="74" t="s">
        <v>352</v>
      </c>
      <c r="O6" s="74" t="s">
        <v>368</v>
      </c>
      <c r="P6" s="76">
        <v>33239</v>
      </c>
      <c r="Q6" s="74" t="s">
        <v>618</v>
      </c>
      <c r="R6" s="74" t="s">
        <v>618</v>
      </c>
      <c r="S6" s="79"/>
      <c r="T6" s="74" t="s">
        <v>618</v>
      </c>
      <c r="U6" s="74" t="s">
        <v>618</v>
      </c>
      <c r="V6" s="73"/>
      <c r="W6" s="74" t="s">
        <v>618</v>
      </c>
      <c r="X6" s="74" t="s">
        <v>618</v>
      </c>
      <c r="Y6" s="73"/>
      <c r="Z6" s="74" t="s">
        <v>618</v>
      </c>
      <c r="AA6" s="74" t="s">
        <v>618</v>
      </c>
      <c r="AB6" s="73"/>
      <c r="AC6" s="74" t="s">
        <v>618</v>
      </c>
      <c r="AD6" s="74" t="s">
        <v>618</v>
      </c>
      <c r="AE6" s="73"/>
      <c r="AF6" s="74" t="s">
        <v>618</v>
      </c>
      <c r="AG6" s="74" t="s">
        <v>618</v>
      </c>
      <c r="AH6" s="73"/>
      <c r="AI6" s="74" t="s">
        <v>618</v>
      </c>
      <c r="AJ6" s="74" t="s">
        <v>618</v>
      </c>
      <c r="AK6" s="73"/>
      <c r="AL6" s="74" t="s">
        <v>618</v>
      </c>
      <c r="AM6" s="74" t="s">
        <v>618</v>
      </c>
      <c r="AN6" s="73"/>
      <c r="AO6" s="74" t="s">
        <v>618</v>
      </c>
      <c r="AP6" s="74" t="s">
        <v>618</v>
      </c>
      <c r="AQ6" s="73"/>
      <c r="AR6" s="74" t="s">
        <v>618</v>
      </c>
      <c r="AS6" s="74" t="s">
        <v>618</v>
      </c>
      <c r="AT6" s="73"/>
      <c r="AU6" s="74" t="s">
        <v>618</v>
      </c>
      <c r="AV6" s="74" t="s">
        <v>618</v>
      </c>
      <c r="AW6" s="73"/>
    </row>
    <row r="7" spans="1:49" ht="15" customHeight="1">
      <c r="A7" s="295"/>
      <c r="B7" s="74" t="s">
        <v>346</v>
      </c>
      <c r="C7" s="78">
        <v>60</v>
      </c>
      <c r="D7" s="74" t="s">
        <v>439</v>
      </c>
      <c r="E7" s="74" t="s">
        <v>363</v>
      </c>
      <c r="F7" s="74" t="s">
        <v>70</v>
      </c>
      <c r="G7" s="74" t="s">
        <v>348</v>
      </c>
      <c r="H7" s="78">
        <v>83.6</v>
      </c>
      <c r="I7" s="78">
        <v>845.1</v>
      </c>
      <c r="J7" s="78"/>
      <c r="K7" s="77">
        <v>3.7029400035585418E-7</v>
      </c>
      <c r="L7" s="77">
        <v>1.6828106706669109E-6</v>
      </c>
      <c r="M7" s="77">
        <v>8.9289763956122579E-7</v>
      </c>
      <c r="N7" s="74" t="s">
        <v>352</v>
      </c>
      <c r="O7" s="74" t="s">
        <v>368</v>
      </c>
      <c r="P7" s="79"/>
      <c r="Q7" s="74" t="s">
        <v>618</v>
      </c>
      <c r="R7" s="74" t="s">
        <v>618</v>
      </c>
      <c r="S7" s="79"/>
      <c r="T7" s="74" t="s">
        <v>618</v>
      </c>
      <c r="U7" s="74" t="s">
        <v>618</v>
      </c>
      <c r="V7" s="79"/>
      <c r="W7" s="74" t="s">
        <v>618</v>
      </c>
      <c r="X7" s="74" t="s">
        <v>618</v>
      </c>
      <c r="Y7" s="73"/>
      <c r="Z7" s="74" t="s">
        <v>618</v>
      </c>
      <c r="AA7" s="74" t="s">
        <v>618</v>
      </c>
      <c r="AB7" s="73"/>
      <c r="AC7" s="74" t="s">
        <v>618</v>
      </c>
      <c r="AD7" s="74" t="s">
        <v>618</v>
      </c>
      <c r="AE7" s="73"/>
      <c r="AF7" s="74" t="s">
        <v>618</v>
      </c>
      <c r="AG7" s="74" t="s">
        <v>618</v>
      </c>
      <c r="AH7" s="73"/>
      <c r="AI7" s="74" t="s">
        <v>618</v>
      </c>
      <c r="AJ7" s="74" t="s">
        <v>618</v>
      </c>
      <c r="AK7" s="73"/>
      <c r="AL7" s="74" t="s">
        <v>618</v>
      </c>
      <c r="AM7" s="74" t="s">
        <v>618</v>
      </c>
      <c r="AN7" s="73"/>
      <c r="AO7" s="74" t="s">
        <v>618</v>
      </c>
      <c r="AP7" s="74" t="s">
        <v>618</v>
      </c>
      <c r="AQ7" s="73"/>
      <c r="AR7" s="74" t="s">
        <v>618</v>
      </c>
      <c r="AS7" s="74" t="s">
        <v>618</v>
      </c>
      <c r="AT7" s="73"/>
      <c r="AU7" s="74" t="s">
        <v>618</v>
      </c>
      <c r="AV7" s="74" t="s">
        <v>618</v>
      </c>
      <c r="AW7" s="73"/>
    </row>
    <row r="8" spans="1:49" ht="15" customHeight="1">
      <c r="A8" s="295"/>
      <c r="B8" s="74" t="s">
        <v>346</v>
      </c>
      <c r="C8" s="78">
        <v>628</v>
      </c>
      <c r="D8" s="74" t="s">
        <v>526</v>
      </c>
      <c r="E8" s="74" t="s">
        <v>347</v>
      </c>
      <c r="F8" s="74" t="s">
        <v>103</v>
      </c>
      <c r="G8" s="74" t="s">
        <v>348</v>
      </c>
      <c r="H8" s="78">
        <v>400</v>
      </c>
      <c r="I8" s="78">
        <v>3837</v>
      </c>
      <c r="J8" s="78"/>
      <c r="K8" s="77">
        <v>1.0397307992660166E-5</v>
      </c>
      <c r="L8" s="77">
        <v>2.3622074339349091E-5</v>
      </c>
      <c r="M8" s="77">
        <v>7.6263338271770009E-5</v>
      </c>
      <c r="N8" s="74" t="s">
        <v>352</v>
      </c>
      <c r="O8" s="74" t="s">
        <v>368</v>
      </c>
      <c r="P8" s="76">
        <v>28856</v>
      </c>
      <c r="Q8" s="74" t="s">
        <v>618</v>
      </c>
      <c r="R8" s="74" t="s">
        <v>618</v>
      </c>
      <c r="S8" s="79"/>
      <c r="T8" s="74" t="s">
        <v>618</v>
      </c>
      <c r="U8" s="74" t="s">
        <v>618</v>
      </c>
      <c r="V8" s="79"/>
      <c r="W8" s="74" t="s">
        <v>618</v>
      </c>
      <c r="X8" s="74" t="s">
        <v>618</v>
      </c>
      <c r="Y8" s="73"/>
      <c r="Z8" s="74" t="s">
        <v>618</v>
      </c>
      <c r="AA8" s="74" t="s">
        <v>618</v>
      </c>
      <c r="AB8" s="73"/>
      <c r="AC8" s="74" t="s">
        <v>618</v>
      </c>
      <c r="AD8" s="74" t="s">
        <v>618</v>
      </c>
      <c r="AE8" s="73"/>
      <c r="AF8" s="74" t="s">
        <v>618</v>
      </c>
      <c r="AG8" s="74" t="s">
        <v>618</v>
      </c>
      <c r="AH8" s="73"/>
      <c r="AI8" s="74" t="s">
        <v>618</v>
      </c>
      <c r="AJ8" s="74" t="s">
        <v>618</v>
      </c>
      <c r="AK8" s="73"/>
      <c r="AL8" s="74" t="s">
        <v>618</v>
      </c>
      <c r="AM8" s="74" t="s">
        <v>618</v>
      </c>
      <c r="AN8" s="73"/>
      <c r="AO8" s="74" t="s">
        <v>618</v>
      </c>
      <c r="AP8" s="74" t="s">
        <v>618</v>
      </c>
      <c r="AQ8" s="73"/>
      <c r="AR8" s="74" t="s">
        <v>618</v>
      </c>
      <c r="AS8" s="74" t="s">
        <v>618</v>
      </c>
      <c r="AT8" s="73"/>
      <c r="AU8" s="74" t="s">
        <v>618</v>
      </c>
      <c r="AV8" s="74" t="s">
        <v>618</v>
      </c>
      <c r="AW8" s="73"/>
    </row>
    <row r="9" spans="1:49" ht="15" customHeight="1">
      <c r="A9" s="295"/>
      <c r="B9" s="74" t="s">
        <v>346</v>
      </c>
      <c r="C9" s="78">
        <v>642</v>
      </c>
      <c r="D9" s="74" t="s">
        <v>434</v>
      </c>
      <c r="E9" s="74" t="s">
        <v>347</v>
      </c>
      <c r="F9" s="74" t="s">
        <v>18</v>
      </c>
      <c r="G9" s="74" t="s">
        <v>348</v>
      </c>
      <c r="H9" s="78">
        <v>49</v>
      </c>
      <c r="I9" s="78">
        <v>581.09100000000001</v>
      </c>
      <c r="J9" s="78"/>
      <c r="K9" s="77">
        <v>4.0683812046314884E-6</v>
      </c>
      <c r="L9" s="77">
        <v>2.5718251104609383E-6</v>
      </c>
      <c r="M9" s="77">
        <v>3.0306173253419183E-6</v>
      </c>
      <c r="N9" s="74" t="s">
        <v>352</v>
      </c>
      <c r="O9" s="74" t="s">
        <v>368</v>
      </c>
      <c r="P9" s="76">
        <v>27030</v>
      </c>
      <c r="Q9" s="74" t="s">
        <v>618</v>
      </c>
      <c r="R9" s="74" t="s">
        <v>618</v>
      </c>
      <c r="S9" s="79"/>
      <c r="T9" s="74" t="s">
        <v>618</v>
      </c>
      <c r="U9" s="74" t="s">
        <v>618</v>
      </c>
      <c r="V9" s="79"/>
      <c r="W9" s="74" t="s">
        <v>618</v>
      </c>
      <c r="X9" s="74" t="s">
        <v>618</v>
      </c>
      <c r="Y9" s="73"/>
      <c r="Z9" s="74" t="s">
        <v>618</v>
      </c>
      <c r="AA9" s="74" t="s">
        <v>618</v>
      </c>
      <c r="AB9" s="73"/>
      <c r="AC9" s="74" t="s">
        <v>618</v>
      </c>
      <c r="AD9" s="74" t="s">
        <v>618</v>
      </c>
      <c r="AE9" s="73"/>
      <c r="AF9" s="74" t="s">
        <v>618</v>
      </c>
      <c r="AG9" s="74" t="s">
        <v>618</v>
      </c>
      <c r="AH9" s="73"/>
      <c r="AI9" s="74" t="s">
        <v>618</v>
      </c>
      <c r="AJ9" s="74" t="s">
        <v>618</v>
      </c>
      <c r="AK9" s="73"/>
      <c r="AL9" s="74" t="s">
        <v>618</v>
      </c>
      <c r="AM9" s="74" t="s">
        <v>618</v>
      </c>
      <c r="AN9" s="73"/>
      <c r="AO9" s="74" t="s">
        <v>618</v>
      </c>
      <c r="AP9" s="74" t="s">
        <v>618</v>
      </c>
      <c r="AQ9" s="73"/>
      <c r="AR9" s="74" t="s">
        <v>618</v>
      </c>
      <c r="AS9" s="74" t="s">
        <v>618</v>
      </c>
      <c r="AT9" s="73"/>
      <c r="AU9" s="74" t="s">
        <v>618</v>
      </c>
      <c r="AV9" s="74" t="s">
        <v>618</v>
      </c>
      <c r="AW9" s="73"/>
    </row>
    <row r="10" spans="1:49" ht="15" customHeight="1">
      <c r="A10" s="295"/>
      <c r="B10" s="74" t="s">
        <v>346</v>
      </c>
      <c r="C10" s="78">
        <v>988</v>
      </c>
      <c r="D10" s="74" t="s">
        <v>452</v>
      </c>
      <c r="E10" s="74" t="s">
        <v>413</v>
      </c>
      <c r="F10" s="74" t="s">
        <v>124</v>
      </c>
      <c r="G10" s="74" t="s">
        <v>348</v>
      </c>
      <c r="H10" s="78">
        <v>579.70000000000005</v>
      </c>
      <c r="I10" s="78">
        <v>4990</v>
      </c>
      <c r="J10" s="78"/>
      <c r="K10" s="77">
        <v>1.6384473397494896E-6</v>
      </c>
      <c r="L10" s="77">
        <v>3.1370263599052328E-6</v>
      </c>
      <c r="M10" s="77">
        <v>4.4253143466044833E-6</v>
      </c>
      <c r="N10" s="74" t="s">
        <v>352</v>
      </c>
      <c r="O10" s="74" t="s">
        <v>368</v>
      </c>
      <c r="P10" s="75">
        <v>28430</v>
      </c>
      <c r="Q10" s="74" t="s">
        <v>618</v>
      </c>
      <c r="R10" s="74" t="s">
        <v>618</v>
      </c>
      <c r="S10" s="79"/>
      <c r="T10" s="74" t="s">
        <v>618</v>
      </c>
      <c r="U10" s="74" t="s">
        <v>618</v>
      </c>
      <c r="V10" s="79"/>
      <c r="W10" s="74" t="s">
        <v>618</v>
      </c>
      <c r="X10" s="74" t="s">
        <v>618</v>
      </c>
      <c r="Y10" s="73"/>
      <c r="Z10" s="74" t="s">
        <v>618</v>
      </c>
      <c r="AA10" s="74" t="s">
        <v>618</v>
      </c>
      <c r="AB10" s="73"/>
      <c r="AC10" s="74" t="s">
        <v>618</v>
      </c>
      <c r="AD10" s="74" t="s">
        <v>618</v>
      </c>
      <c r="AE10" s="73"/>
      <c r="AF10" s="74" t="s">
        <v>618</v>
      </c>
      <c r="AG10" s="74" t="s">
        <v>618</v>
      </c>
      <c r="AH10" s="73"/>
      <c r="AI10" s="74" t="s">
        <v>618</v>
      </c>
      <c r="AJ10" s="74" t="s">
        <v>618</v>
      </c>
      <c r="AK10" s="73"/>
      <c r="AL10" s="74" t="s">
        <v>618</v>
      </c>
      <c r="AM10" s="74" t="s">
        <v>618</v>
      </c>
      <c r="AN10" s="73"/>
      <c r="AO10" s="74" t="s">
        <v>618</v>
      </c>
      <c r="AP10" s="74" t="s">
        <v>618</v>
      </c>
      <c r="AQ10" s="73"/>
      <c r="AR10" s="74" t="s">
        <v>618</v>
      </c>
      <c r="AS10" s="74" t="s">
        <v>618</v>
      </c>
      <c r="AT10" s="73"/>
      <c r="AU10" s="74" t="s">
        <v>618</v>
      </c>
      <c r="AV10" s="74" t="s">
        <v>618</v>
      </c>
      <c r="AW10" s="73"/>
    </row>
    <row r="11" spans="1:49" ht="15" customHeight="1">
      <c r="A11" s="295"/>
      <c r="B11" s="74" t="s">
        <v>346</v>
      </c>
      <c r="C11" s="78">
        <v>991</v>
      </c>
      <c r="D11" s="74" t="s">
        <v>466</v>
      </c>
      <c r="E11" s="74" t="s">
        <v>413</v>
      </c>
      <c r="F11" s="74" t="s">
        <v>77</v>
      </c>
      <c r="G11" s="74" t="s">
        <v>348</v>
      </c>
      <c r="H11" s="78">
        <v>105</v>
      </c>
      <c r="I11" s="78">
        <v>1017</v>
      </c>
      <c r="J11" s="78"/>
      <c r="K11" s="77">
        <v>7.9463410668923392E-6</v>
      </c>
      <c r="L11" s="77">
        <v>2.1340868388525725E-6</v>
      </c>
      <c r="M11" s="77">
        <v>3.1102766133709444E-6</v>
      </c>
      <c r="N11" s="74" t="s">
        <v>352</v>
      </c>
      <c r="O11" s="74" t="s">
        <v>368</v>
      </c>
      <c r="P11" s="76">
        <v>26268</v>
      </c>
      <c r="Q11" s="74" t="s">
        <v>618</v>
      </c>
      <c r="R11" s="74" t="s">
        <v>618</v>
      </c>
      <c r="S11" s="73"/>
      <c r="T11" s="74" t="s">
        <v>618</v>
      </c>
      <c r="U11" s="74" t="s">
        <v>618</v>
      </c>
      <c r="V11" s="73"/>
      <c r="W11" s="74" t="s">
        <v>618</v>
      </c>
      <c r="X11" s="74" t="s">
        <v>618</v>
      </c>
      <c r="Y11" s="73"/>
      <c r="Z11" s="74" t="s">
        <v>618</v>
      </c>
      <c r="AA11" s="74" t="s">
        <v>618</v>
      </c>
      <c r="AB11" s="73"/>
      <c r="AC11" s="74" t="s">
        <v>618</v>
      </c>
      <c r="AD11" s="74" t="s">
        <v>618</v>
      </c>
      <c r="AE11" s="73"/>
      <c r="AF11" s="74" t="s">
        <v>618</v>
      </c>
      <c r="AG11" s="74" t="s">
        <v>618</v>
      </c>
      <c r="AH11" s="73"/>
      <c r="AI11" s="74" t="s">
        <v>618</v>
      </c>
      <c r="AJ11" s="74" t="s">
        <v>618</v>
      </c>
      <c r="AK11" s="73"/>
      <c r="AL11" s="74" t="s">
        <v>618</v>
      </c>
      <c r="AM11" s="74" t="s">
        <v>618</v>
      </c>
      <c r="AN11" s="73"/>
      <c r="AO11" s="74" t="s">
        <v>618</v>
      </c>
      <c r="AP11" s="74" t="s">
        <v>618</v>
      </c>
      <c r="AQ11" s="73"/>
      <c r="AR11" s="74" t="s">
        <v>618</v>
      </c>
      <c r="AS11" s="74" t="s">
        <v>618</v>
      </c>
      <c r="AT11" s="73"/>
      <c r="AU11" s="74" t="s">
        <v>618</v>
      </c>
      <c r="AV11" s="74" t="s">
        <v>618</v>
      </c>
      <c r="AW11" s="73"/>
    </row>
    <row r="12" spans="1:49" ht="15" customHeight="1">
      <c r="A12" s="295"/>
      <c r="B12" s="74" t="s">
        <v>346</v>
      </c>
      <c r="C12" s="78">
        <v>1010</v>
      </c>
      <c r="D12" s="74" t="s">
        <v>523</v>
      </c>
      <c r="E12" s="74" t="s">
        <v>413</v>
      </c>
      <c r="F12" s="74" t="s">
        <v>73</v>
      </c>
      <c r="G12" s="74" t="s">
        <v>348</v>
      </c>
      <c r="H12" s="78">
        <v>90</v>
      </c>
      <c r="I12" s="78">
        <v>923.69500000000005</v>
      </c>
      <c r="J12" s="78"/>
      <c r="K12" s="77">
        <v>3.2130192192587487E-5</v>
      </c>
      <c r="L12" s="77">
        <v>1.096596082180954E-5</v>
      </c>
      <c r="M12" s="77">
        <v>1.1871267649494365E-5</v>
      </c>
      <c r="N12" s="74" t="s">
        <v>352</v>
      </c>
      <c r="O12" s="74" t="s">
        <v>368</v>
      </c>
      <c r="P12" s="76">
        <v>34243</v>
      </c>
      <c r="Q12" s="74" t="s">
        <v>618</v>
      </c>
      <c r="R12" s="74" t="s">
        <v>618</v>
      </c>
      <c r="S12" s="73"/>
      <c r="T12" s="74" t="s">
        <v>618</v>
      </c>
      <c r="U12" s="74" t="s">
        <v>618</v>
      </c>
      <c r="V12" s="73"/>
      <c r="W12" s="74" t="s">
        <v>618</v>
      </c>
      <c r="X12" s="74" t="s">
        <v>618</v>
      </c>
      <c r="Y12" s="73"/>
      <c r="Z12" s="74" t="s">
        <v>618</v>
      </c>
      <c r="AA12" s="74" t="s">
        <v>618</v>
      </c>
      <c r="AB12" s="73"/>
      <c r="AC12" s="74" t="s">
        <v>618</v>
      </c>
      <c r="AD12" s="74" t="s">
        <v>618</v>
      </c>
      <c r="AE12" s="73"/>
      <c r="AF12" s="74" t="s">
        <v>618</v>
      </c>
      <c r="AG12" s="74" t="s">
        <v>618</v>
      </c>
      <c r="AH12" s="73"/>
      <c r="AI12" s="74" t="s">
        <v>618</v>
      </c>
      <c r="AJ12" s="74" t="s">
        <v>618</v>
      </c>
      <c r="AK12" s="73"/>
      <c r="AL12" s="74" t="s">
        <v>618</v>
      </c>
      <c r="AM12" s="74" t="s">
        <v>618</v>
      </c>
      <c r="AN12" s="73"/>
      <c r="AO12" s="74" t="s">
        <v>618</v>
      </c>
      <c r="AP12" s="74" t="s">
        <v>618</v>
      </c>
      <c r="AQ12" s="73"/>
      <c r="AR12" s="74" t="s">
        <v>618</v>
      </c>
      <c r="AS12" s="74" t="s">
        <v>618</v>
      </c>
      <c r="AT12" s="73"/>
      <c r="AU12" s="74" t="s">
        <v>618</v>
      </c>
      <c r="AV12" s="74" t="s">
        <v>618</v>
      </c>
      <c r="AW12" s="73"/>
    </row>
    <row r="13" spans="1:49" ht="15" customHeight="1">
      <c r="A13" s="295"/>
      <c r="B13" s="74" t="s">
        <v>346</v>
      </c>
      <c r="C13" s="78">
        <v>1010</v>
      </c>
      <c r="D13" s="74" t="s">
        <v>523</v>
      </c>
      <c r="E13" s="74" t="s">
        <v>413</v>
      </c>
      <c r="F13" s="74" t="s">
        <v>77</v>
      </c>
      <c r="G13" s="74" t="s">
        <v>348</v>
      </c>
      <c r="H13" s="78">
        <v>342</v>
      </c>
      <c r="I13" s="78">
        <v>3059.0605</v>
      </c>
      <c r="J13" s="78"/>
      <c r="K13" s="77">
        <v>3.2130192192587487E-5</v>
      </c>
      <c r="L13" s="77">
        <v>1.096596082180954E-5</v>
      </c>
      <c r="M13" s="77">
        <v>1.1871267649494365E-5</v>
      </c>
      <c r="N13" s="74" t="s">
        <v>352</v>
      </c>
      <c r="O13" s="74" t="s">
        <v>368</v>
      </c>
      <c r="P13" s="76">
        <v>34090</v>
      </c>
      <c r="Q13" s="74" t="s">
        <v>618</v>
      </c>
      <c r="R13" s="74" t="s">
        <v>618</v>
      </c>
      <c r="S13" s="79"/>
      <c r="T13" s="74" t="s">
        <v>618</v>
      </c>
      <c r="U13" s="74" t="s">
        <v>618</v>
      </c>
      <c r="V13" s="73"/>
      <c r="W13" s="74" t="s">
        <v>618</v>
      </c>
      <c r="X13" s="74" t="s">
        <v>618</v>
      </c>
      <c r="Y13" s="73"/>
      <c r="Z13" s="74" t="s">
        <v>618</v>
      </c>
      <c r="AA13" s="74" t="s">
        <v>618</v>
      </c>
      <c r="AB13" s="73"/>
      <c r="AC13" s="74" t="s">
        <v>618</v>
      </c>
      <c r="AD13" s="74" t="s">
        <v>618</v>
      </c>
      <c r="AE13" s="73"/>
      <c r="AF13" s="74" t="s">
        <v>618</v>
      </c>
      <c r="AG13" s="74" t="s">
        <v>618</v>
      </c>
      <c r="AH13" s="73"/>
      <c r="AI13" s="74" t="s">
        <v>618</v>
      </c>
      <c r="AJ13" s="74" t="s">
        <v>618</v>
      </c>
      <c r="AK13" s="73"/>
      <c r="AL13" s="74" t="s">
        <v>618</v>
      </c>
      <c r="AM13" s="74" t="s">
        <v>618</v>
      </c>
      <c r="AN13" s="73"/>
      <c r="AO13" s="74" t="s">
        <v>618</v>
      </c>
      <c r="AP13" s="74" t="s">
        <v>618</v>
      </c>
      <c r="AQ13" s="73"/>
      <c r="AR13" s="74" t="s">
        <v>618</v>
      </c>
      <c r="AS13" s="74" t="s">
        <v>618</v>
      </c>
      <c r="AT13" s="73"/>
      <c r="AU13" s="74" t="s">
        <v>618</v>
      </c>
      <c r="AV13" s="74" t="s">
        <v>618</v>
      </c>
      <c r="AW13" s="73"/>
    </row>
    <row r="14" spans="1:49" ht="15" customHeight="1">
      <c r="A14" s="295"/>
      <c r="B14" s="74" t="s">
        <v>346</v>
      </c>
      <c r="C14" s="78">
        <v>1167</v>
      </c>
      <c r="D14" s="74" t="s">
        <v>531</v>
      </c>
      <c r="E14" s="74" t="s">
        <v>422</v>
      </c>
      <c r="F14" s="74" t="s">
        <v>81</v>
      </c>
      <c r="G14" s="74" t="s">
        <v>348</v>
      </c>
      <c r="H14" s="78">
        <v>75</v>
      </c>
      <c r="I14" s="78">
        <v>823</v>
      </c>
      <c r="J14" s="78"/>
      <c r="K14" s="77">
        <v>8.2601780757597014E-7</v>
      </c>
      <c r="L14" s="77">
        <v>1.0326866596580532E-6</v>
      </c>
      <c r="M14" s="77">
        <v>1.2492077952210142E-6</v>
      </c>
      <c r="N14" s="74" t="s">
        <v>352</v>
      </c>
      <c r="O14" s="74" t="s">
        <v>368</v>
      </c>
      <c r="P14" s="76">
        <v>36220</v>
      </c>
      <c r="Q14" s="74" t="s">
        <v>618</v>
      </c>
      <c r="R14" s="74" t="s">
        <v>618</v>
      </c>
      <c r="S14" s="79"/>
      <c r="T14" s="74" t="s">
        <v>618</v>
      </c>
      <c r="U14" s="74" t="s">
        <v>618</v>
      </c>
      <c r="V14" s="73"/>
      <c r="W14" s="74" t="s">
        <v>618</v>
      </c>
      <c r="X14" s="74" t="s">
        <v>618</v>
      </c>
      <c r="Y14" s="73"/>
      <c r="Z14" s="74" t="s">
        <v>618</v>
      </c>
      <c r="AA14" s="74" t="s">
        <v>618</v>
      </c>
      <c r="AB14" s="73"/>
      <c r="AC14" s="74" t="s">
        <v>618</v>
      </c>
      <c r="AD14" s="74" t="s">
        <v>618</v>
      </c>
      <c r="AE14" s="73"/>
      <c r="AF14" s="74" t="s">
        <v>618</v>
      </c>
      <c r="AG14" s="74" t="s">
        <v>618</v>
      </c>
      <c r="AH14" s="73"/>
      <c r="AI14" s="74" t="s">
        <v>618</v>
      </c>
      <c r="AJ14" s="74" t="s">
        <v>618</v>
      </c>
      <c r="AK14" s="73"/>
      <c r="AL14" s="74" t="s">
        <v>618</v>
      </c>
      <c r="AM14" s="74" t="s">
        <v>618</v>
      </c>
      <c r="AN14" s="73"/>
      <c r="AO14" s="74" t="s">
        <v>618</v>
      </c>
      <c r="AP14" s="74" t="s">
        <v>618</v>
      </c>
      <c r="AQ14" s="73"/>
      <c r="AR14" s="74" t="s">
        <v>618</v>
      </c>
      <c r="AS14" s="74" t="s">
        <v>618</v>
      </c>
      <c r="AT14" s="73"/>
      <c r="AU14" s="74" t="s">
        <v>618</v>
      </c>
      <c r="AV14" s="74" t="s">
        <v>618</v>
      </c>
      <c r="AW14" s="73"/>
    </row>
    <row r="15" spans="1:49" ht="15" customHeight="1">
      <c r="A15" s="295"/>
      <c r="B15" s="74" t="s">
        <v>346</v>
      </c>
      <c r="C15" s="78">
        <v>1241</v>
      </c>
      <c r="D15" s="74" t="s">
        <v>443</v>
      </c>
      <c r="E15" s="74" t="s">
        <v>444</v>
      </c>
      <c r="F15" s="74" t="s">
        <v>71</v>
      </c>
      <c r="G15" s="74" t="s">
        <v>348</v>
      </c>
      <c r="H15" s="78">
        <v>685</v>
      </c>
      <c r="I15" s="78">
        <v>7700</v>
      </c>
      <c r="J15" s="78"/>
      <c r="K15" s="77">
        <v>7.8784828200687782E-7</v>
      </c>
      <c r="L15" s="77">
        <v>2.6886349826088405E-6</v>
      </c>
      <c r="M15" s="77">
        <v>2.7391097090929239E-6</v>
      </c>
      <c r="N15" s="74" t="s">
        <v>352</v>
      </c>
      <c r="O15" s="74" t="s">
        <v>368</v>
      </c>
      <c r="P15" s="76">
        <v>28185</v>
      </c>
      <c r="Q15" s="74" t="s">
        <v>618</v>
      </c>
      <c r="R15" s="74" t="s">
        <v>618</v>
      </c>
      <c r="S15" s="79"/>
      <c r="T15" s="74" t="s">
        <v>618</v>
      </c>
      <c r="U15" s="74" t="s">
        <v>618</v>
      </c>
      <c r="V15" s="73"/>
      <c r="W15" s="74" t="s">
        <v>618</v>
      </c>
      <c r="X15" s="74" t="s">
        <v>618</v>
      </c>
      <c r="Y15" s="73"/>
      <c r="Z15" s="74" t="s">
        <v>618</v>
      </c>
      <c r="AA15" s="74" t="s">
        <v>618</v>
      </c>
      <c r="AB15" s="73"/>
      <c r="AC15" s="74" t="s">
        <v>618</v>
      </c>
      <c r="AD15" s="74" t="s">
        <v>618</v>
      </c>
      <c r="AE15" s="73"/>
      <c r="AF15" s="74" t="s">
        <v>618</v>
      </c>
      <c r="AG15" s="74" t="s">
        <v>618</v>
      </c>
      <c r="AH15" s="73"/>
      <c r="AI15" s="74" t="s">
        <v>618</v>
      </c>
      <c r="AJ15" s="74" t="s">
        <v>618</v>
      </c>
      <c r="AK15" s="73"/>
      <c r="AL15" s="74" t="s">
        <v>618</v>
      </c>
      <c r="AM15" s="74" t="s">
        <v>618</v>
      </c>
      <c r="AN15" s="73"/>
      <c r="AO15" s="74" t="s">
        <v>618</v>
      </c>
      <c r="AP15" s="74" t="s">
        <v>618</v>
      </c>
      <c r="AQ15" s="73"/>
      <c r="AR15" s="74" t="s">
        <v>618</v>
      </c>
      <c r="AS15" s="74" t="s">
        <v>618</v>
      </c>
      <c r="AT15" s="73"/>
      <c r="AU15" s="74" t="s">
        <v>618</v>
      </c>
      <c r="AV15" s="74" t="s">
        <v>618</v>
      </c>
      <c r="AW15" s="73"/>
    </row>
    <row r="16" spans="1:49" ht="15" customHeight="1">
      <c r="A16" s="295"/>
      <c r="B16" s="74" t="s">
        <v>346</v>
      </c>
      <c r="C16" s="78">
        <v>1250</v>
      </c>
      <c r="D16" s="74" t="s">
        <v>449</v>
      </c>
      <c r="E16" s="74" t="s">
        <v>444</v>
      </c>
      <c r="F16" s="74" t="s">
        <v>72</v>
      </c>
      <c r="G16" s="74" t="s">
        <v>348</v>
      </c>
      <c r="H16" s="78">
        <v>58</v>
      </c>
      <c r="I16" s="78">
        <v>645</v>
      </c>
      <c r="J16" s="78"/>
      <c r="K16" s="77">
        <v>2.5723255964967268E-7</v>
      </c>
      <c r="L16" s="77">
        <v>1.5428479712030716E-6</v>
      </c>
      <c r="M16" s="77">
        <v>2.5541337591615935E-6</v>
      </c>
      <c r="N16" s="74" t="s">
        <v>352</v>
      </c>
      <c r="O16" s="74" t="s">
        <v>368</v>
      </c>
      <c r="P16" s="76">
        <v>28277</v>
      </c>
      <c r="Q16" s="74" t="s">
        <v>618</v>
      </c>
      <c r="R16" s="74" t="s">
        <v>618</v>
      </c>
      <c r="S16" s="73"/>
      <c r="T16" s="74" t="s">
        <v>618</v>
      </c>
      <c r="U16" s="74" t="s">
        <v>618</v>
      </c>
      <c r="V16" s="73"/>
      <c r="W16" s="74" t="s">
        <v>618</v>
      </c>
      <c r="X16" s="74" t="s">
        <v>618</v>
      </c>
      <c r="Y16" s="73"/>
      <c r="Z16" s="74" t="s">
        <v>618</v>
      </c>
      <c r="AA16" s="74" t="s">
        <v>618</v>
      </c>
      <c r="AB16" s="73"/>
      <c r="AC16" s="74" t="s">
        <v>618</v>
      </c>
      <c r="AD16" s="74" t="s">
        <v>618</v>
      </c>
      <c r="AE16" s="73"/>
      <c r="AF16" s="74" t="s">
        <v>618</v>
      </c>
      <c r="AG16" s="74" t="s">
        <v>618</v>
      </c>
      <c r="AH16" s="73"/>
      <c r="AI16" s="74" t="s">
        <v>618</v>
      </c>
      <c r="AJ16" s="74" t="s">
        <v>618</v>
      </c>
      <c r="AK16" s="73"/>
      <c r="AL16" s="74" t="s">
        <v>618</v>
      </c>
      <c r="AM16" s="74" t="s">
        <v>618</v>
      </c>
      <c r="AN16" s="73"/>
      <c r="AO16" s="74" t="s">
        <v>618</v>
      </c>
      <c r="AP16" s="74" t="s">
        <v>618</v>
      </c>
      <c r="AQ16" s="73"/>
      <c r="AR16" s="74" t="s">
        <v>618</v>
      </c>
      <c r="AS16" s="74" t="s">
        <v>618</v>
      </c>
      <c r="AT16" s="73"/>
      <c r="AU16" s="74" t="s">
        <v>618</v>
      </c>
      <c r="AV16" s="74" t="s">
        <v>618</v>
      </c>
      <c r="AW16" s="73"/>
    </row>
    <row r="17" spans="1:49" ht="15" customHeight="1">
      <c r="A17" s="295"/>
      <c r="B17" s="74" t="s">
        <v>346</v>
      </c>
      <c r="C17" s="78">
        <v>1295</v>
      </c>
      <c r="D17" s="74" t="s">
        <v>500</v>
      </c>
      <c r="E17" s="74" t="s">
        <v>444</v>
      </c>
      <c r="F17" s="74" t="s">
        <v>19</v>
      </c>
      <c r="G17" s="74" t="s">
        <v>348</v>
      </c>
      <c r="H17" s="78">
        <v>119.8</v>
      </c>
      <c r="I17" s="78">
        <v>1394</v>
      </c>
      <c r="J17" s="78"/>
      <c r="K17" s="77">
        <v>1.9030937957852812E-6</v>
      </c>
      <c r="L17" s="77">
        <v>4.0010167351184945E-6</v>
      </c>
      <c r="M17" s="77">
        <v>5.6280670682136072E-6</v>
      </c>
      <c r="N17" s="74" t="s">
        <v>352</v>
      </c>
      <c r="O17" s="74" t="s">
        <v>368</v>
      </c>
      <c r="P17" s="76">
        <v>31533</v>
      </c>
      <c r="Q17" s="74" t="s">
        <v>618</v>
      </c>
      <c r="R17" s="74" t="s">
        <v>618</v>
      </c>
      <c r="S17" s="79"/>
      <c r="T17" s="74" t="s">
        <v>618</v>
      </c>
      <c r="U17" s="74" t="s">
        <v>618</v>
      </c>
      <c r="V17" s="73"/>
      <c r="W17" s="74" t="s">
        <v>618</v>
      </c>
      <c r="X17" s="74" t="s">
        <v>618</v>
      </c>
      <c r="Y17" s="73"/>
      <c r="Z17" s="74" t="s">
        <v>618</v>
      </c>
      <c r="AA17" s="74" t="s">
        <v>618</v>
      </c>
      <c r="AB17" s="73"/>
      <c r="AC17" s="74" t="s">
        <v>618</v>
      </c>
      <c r="AD17" s="74" t="s">
        <v>618</v>
      </c>
      <c r="AE17" s="73"/>
      <c r="AF17" s="74" t="s">
        <v>618</v>
      </c>
      <c r="AG17" s="74" t="s">
        <v>618</v>
      </c>
      <c r="AH17" s="73"/>
      <c r="AI17" s="74" t="s">
        <v>618</v>
      </c>
      <c r="AJ17" s="74" t="s">
        <v>618</v>
      </c>
      <c r="AK17" s="73"/>
      <c r="AL17" s="74" t="s">
        <v>618</v>
      </c>
      <c r="AM17" s="74" t="s">
        <v>618</v>
      </c>
      <c r="AN17" s="73"/>
      <c r="AO17" s="74" t="s">
        <v>618</v>
      </c>
      <c r="AP17" s="74" t="s">
        <v>618</v>
      </c>
      <c r="AQ17" s="73"/>
      <c r="AR17" s="74" t="s">
        <v>618</v>
      </c>
      <c r="AS17" s="74" t="s">
        <v>618</v>
      </c>
      <c r="AT17" s="73"/>
      <c r="AU17" s="74" t="s">
        <v>618</v>
      </c>
      <c r="AV17" s="74" t="s">
        <v>618</v>
      </c>
      <c r="AW17" s="73"/>
    </row>
    <row r="18" spans="1:49" ht="15" customHeight="1">
      <c r="A18" s="295"/>
      <c r="B18" s="74" t="s">
        <v>346</v>
      </c>
      <c r="C18" s="78">
        <v>1710</v>
      </c>
      <c r="D18" s="74" t="s">
        <v>471</v>
      </c>
      <c r="E18" s="74" t="s">
        <v>472</v>
      </c>
      <c r="F18" s="74" t="s">
        <v>149</v>
      </c>
      <c r="G18" s="74" t="s">
        <v>348</v>
      </c>
      <c r="H18" s="78">
        <v>274</v>
      </c>
      <c r="I18" s="78">
        <v>2561</v>
      </c>
      <c r="J18" s="78"/>
      <c r="K18" s="77">
        <v>1.5043440529953057E-6</v>
      </c>
      <c r="L18" s="77">
        <v>1.8062512541942058E-6</v>
      </c>
      <c r="M18" s="77">
        <v>2.7877666956102726E-6</v>
      </c>
      <c r="N18" s="74" t="s">
        <v>352</v>
      </c>
      <c r="O18" s="74" t="s">
        <v>368</v>
      </c>
      <c r="P18" s="76">
        <v>37073</v>
      </c>
      <c r="Q18" s="74" t="s">
        <v>618</v>
      </c>
      <c r="R18" s="74" t="s">
        <v>618</v>
      </c>
      <c r="S18" s="79"/>
      <c r="T18" s="74" t="s">
        <v>618</v>
      </c>
      <c r="U18" s="74" t="s">
        <v>618</v>
      </c>
      <c r="V18" s="73"/>
      <c r="W18" s="74" t="s">
        <v>618</v>
      </c>
      <c r="X18" s="74" t="s">
        <v>618</v>
      </c>
      <c r="Y18" s="73"/>
      <c r="Z18" s="74" t="s">
        <v>618</v>
      </c>
      <c r="AA18" s="74" t="s">
        <v>618</v>
      </c>
      <c r="AB18" s="73"/>
      <c r="AC18" s="74" t="s">
        <v>618</v>
      </c>
      <c r="AD18" s="74" t="s">
        <v>618</v>
      </c>
      <c r="AE18" s="73"/>
      <c r="AF18" s="74" t="s">
        <v>618</v>
      </c>
      <c r="AG18" s="74" t="s">
        <v>618</v>
      </c>
      <c r="AH18" s="73"/>
      <c r="AI18" s="74" t="s">
        <v>618</v>
      </c>
      <c r="AJ18" s="74" t="s">
        <v>618</v>
      </c>
      <c r="AK18" s="73"/>
      <c r="AL18" s="74" t="s">
        <v>618</v>
      </c>
      <c r="AM18" s="74" t="s">
        <v>618</v>
      </c>
      <c r="AN18" s="73"/>
      <c r="AO18" s="74" t="s">
        <v>618</v>
      </c>
      <c r="AP18" s="74" t="s">
        <v>618</v>
      </c>
      <c r="AQ18" s="73"/>
      <c r="AR18" s="74" t="s">
        <v>618</v>
      </c>
      <c r="AS18" s="74" t="s">
        <v>618</v>
      </c>
      <c r="AT18" s="73"/>
      <c r="AU18" s="74" t="s">
        <v>618</v>
      </c>
      <c r="AV18" s="74" t="s">
        <v>618</v>
      </c>
      <c r="AW18" s="73"/>
    </row>
    <row r="19" spans="1:49" ht="15" customHeight="1">
      <c r="A19" s="295"/>
      <c r="B19" s="74" t="s">
        <v>346</v>
      </c>
      <c r="C19" s="78">
        <v>1943</v>
      </c>
      <c r="D19" s="74" t="s">
        <v>521</v>
      </c>
      <c r="E19" s="74" t="s">
        <v>446</v>
      </c>
      <c r="F19" s="74" t="s">
        <v>71</v>
      </c>
      <c r="G19" s="74" t="s">
        <v>348</v>
      </c>
      <c r="H19" s="78">
        <v>60.7</v>
      </c>
      <c r="I19" s="78">
        <v>747.2</v>
      </c>
      <c r="J19" s="78"/>
      <c r="K19" s="77">
        <v>5.2937517300240998E-6</v>
      </c>
      <c r="L19" s="77">
        <v>4.4600069824499344E-6</v>
      </c>
      <c r="M19" s="77">
        <v>3.1705430465090567E-6</v>
      </c>
      <c r="N19" s="74" t="s">
        <v>352</v>
      </c>
      <c r="O19" s="74" t="s">
        <v>368</v>
      </c>
      <c r="P19" s="76">
        <v>26451</v>
      </c>
      <c r="Q19" s="74" t="s">
        <v>618</v>
      </c>
      <c r="R19" s="74" t="s">
        <v>618</v>
      </c>
      <c r="S19" s="79"/>
      <c r="T19" s="74" t="s">
        <v>618</v>
      </c>
      <c r="U19" s="74" t="s">
        <v>618</v>
      </c>
      <c r="V19" s="79"/>
      <c r="W19" s="74" t="s">
        <v>618</v>
      </c>
      <c r="X19" s="74" t="s">
        <v>618</v>
      </c>
      <c r="Y19" s="73"/>
      <c r="Z19" s="74" t="s">
        <v>618</v>
      </c>
      <c r="AA19" s="74" t="s">
        <v>618</v>
      </c>
      <c r="AB19" s="73"/>
      <c r="AC19" s="74" t="s">
        <v>618</v>
      </c>
      <c r="AD19" s="74" t="s">
        <v>618</v>
      </c>
      <c r="AE19" s="73"/>
      <c r="AF19" s="74" t="s">
        <v>618</v>
      </c>
      <c r="AG19" s="74" t="s">
        <v>618</v>
      </c>
      <c r="AH19" s="73"/>
      <c r="AI19" s="74" t="s">
        <v>618</v>
      </c>
      <c r="AJ19" s="74" t="s">
        <v>618</v>
      </c>
      <c r="AK19" s="73"/>
      <c r="AL19" s="74" t="s">
        <v>618</v>
      </c>
      <c r="AM19" s="74" t="s">
        <v>618</v>
      </c>
      <c r="AN19" s="73"/>
      <c r="AO19" s="74" t="s">
        <v>618</v>
      </c>
      <c r="AP19" s="74" t="s">
        <v>618</v>
      </c>
      <c r="AQ19" s="73"/>
      <c r="AR19" s="74" t="s">
        <v>618</v>
      </c>
      <c r="AS19" s="74" t="s">
        <v>618</v>
      </c>
      <c r="AT19" s="73"/>
      <c r="AU19" s="74" t="s">
        <v>618</v>
      </c>
      <c r="AV19" s="74" t="s">
        <v>618</v>
      </c>
      <c r="AW19" s="73"/>
    </row>
    <row r="20" spans="1:49" ht="15" customHeight="1">
      <c r="A20" s="295"/>
      <c r="B20" s="74" t="s">
        <v>346</v>
      </c>
      <c r="C20" s="78">
        <v>2098</v>
      </c>
      <c r="D20" s="74" t="s">
        <v>524</v>
      </c>
      <c r="E20" s="74" t="s">
        <v>385</v>
      </c>
      <c r="F20" s="74" t="s">
        <v>77</v>
      </c>
      <c r="G20" s="74" t="s">
        <v>348</v>
      </c>
      <c r="H20" s="78">
        <v>99</v>
      </c>
      <c r="I20" s="78">
        <v>980</v>
      </c>
      <c r="J20" s="78"/>
      <c r="K20" s="77">
        <v>6.78571957312671E-6</v>
      </c>
      <c r="L20" s="77">
        <v>1.1280208286231855E-5</v>
      </c>
      <c r="M20" s="77">
        <v>1.4684607247415389E-5</v>
      </c>
      <c r="N20" s="74" t="s">
        <v>352</v>
      </c>
      <c r="O20" s="74" t="s">
        <v>368</v>
      </c>
      <c r="P20" s="76">
        <v>34881</v>
      </c>
      <c r="Q20" s="74" t="s">
        <v>618</v>
      </c>
      <c r="R20" s="74" t="s">
        <v>618</v>
      </c>
      <c r="S20" s="79"/>
      <c r="T20" s="74" t="s">
        <v>618</v>
      </c>
      <c r="U20" s="74" t="s">
        <v>618</v>
      </c>
      <c r="V20" s="79"/>
      <c r="W20" s="74" t="s">
        <v>618</v>
      </c>
      <c r="X20" s="74" t="s">
        <v>618</v>
      </c>
      <c r="Y20" s="73"/>
      <c r="Z20" s="74" t="s">
        <v>618</v>
      </c>
      <c r="AA20" s="74" t="s">
        <v>618</v>
      </c>
      <c r="AB20" s="73"/>
      <c r="AC20" s="74" t="s">
        <v>618</v>
      </c>
      <c r="AD20" s="74" t="s">
        <v>618</v>
      </c>
      <c r="AE20" s="73"/>
      <c r="AF20" s="74" t="s">
        <v>618</v>
      </c>
      <c r="AG20" s="74" t="s">
        <v>618</v>
      </c>
      <c r="AH20" s="73"/>
      <c r="AI20" s="74" t="s">
        <v>618</v>
      </c>
      <c r="AJ20" s="74" t="s">
        <v>618</v>
      </c>
      <c r="AK20" s="73"/>
      <c r="AL20" s="74" t="s">
        <v>618</v>
      </c>
      <c r="AM20" s="74" t="s">
        <v>618</v>
      </c>
      <c r="AN20" s="73"/>
      <c r="AO20" s="74" t="s">
        <v>618</v>
      </c>
      <c r="AP20" s="74" t="s">
        <v>618</v>
      </c>
      <c r="AQ20" s="73"/>
      <c r="AR20" s="74" t="s">
        <v>618</v>
      </c>
      <c r="AS20" s="74" t="s">
        <v>618</v>
      </c>
      <c r="AT20" s="73"/>
      <c r="AU20" s="74" t="s">
        <v>618</v>
      </c>
      <c r="AV20" s="74" t="s">
        <v>618</v>
      </c>
      <c r="AW20" s="73"/>
    </row>
    <row r="21" spans="1:49" ht="15" customHeight="1">
      <c r="A21" s="295"/>
      <c r="B21" s="74" t="s">
        <v>346</v>
      </c>
      <c r="C21" s="78">
        <v>2837</v>
      </c>
      <c r="D21" s="74" t="s">
        <v>447</v>
      </c>
      <c r="E21" s="74" t="s">
        <v>448</v>
      </c>
      <c r="F21" s="74" t="s">
        <v>18</v>
      </c>
      <c r="G21" s="74" t="s">
        <v>348</v>
      </c>
      <c r="H21" s="78">
        <v>144</v>
      </c>
      <c r="I21" s="78">
        <v>1205</v>
      </c>
      <c r="J21" s="78"/>
      <c r="K21" s="77">
        <v>2.3321343485543715E-7</v>
      </c>
      <c r="L21" s="77">
        <v>2.6092788470886164E-6</v>
      </c>
      <c r="M21" s="77">
        <v>5.978679064364781E-6</v>
      </c>
      <c r="N21" s="74" t="s">
        <v>352</v>
      </c>
      <c r="O21" s="74" t="s">
        <v>368</v>
      </c>
      <c r="P21" s="75">
        <v>28856</v>
      </c>
      <c r="Q21" s="74" t="s">
        <v>618</v>
      </c>
      <c r="R21" s="74" t="s">
        <v>618</v>
      </c>
      <c r="S21" s="73"/>
      <c r="T21" s="74" t="s">
        <v>618</v>
      </c>
      <c r="U21" s="74" t="s">
        <v>618</v>
      </c>
      <c r="V21" s="73"/>
      <c r="W21" s="74" t="s">
        <v>618</v>
      </c>
      <c r="X21" s="74" t="s">
        <v>618</v>
      </c>
      <c r="Y21" s="79"/>
      <c r="Z21" s="74" t="s">
        <v>618</v>
      </c>
      <c r="AA21" s="74" t="s">
        <v>618</v>
      </c>
      <c r="AB21" s="79"/>
      <c r="AC21" s="74" t="s">
        <v>618</v>
      </c>
      <c r="AD21" s="74" t="s">
        <v>618</v>
      </c>
      <c r="AE21" s="79"/>
      <c r="AF21" s="74" t="s">
        <v>618</v>
      </c>
      <c r="AG21" s="74" t="s">
        <v>618</v>
      </c>
      <c r="AH21" s="73"/>
      <c r="AI21" s="74" t="s">
        <v>618</v>
      </c>
      <c r="AJ21" s="74" t="s">
        <v>618</v>
      </c>
      <c r="AK21" s="73"/>
      <c r="AL21" s="74" t="s">
        <v>618</v>
      </c>
      <c r="AM21" s="74" t="s">
        <v>618</v>
      </c>
      <c r="AN21" s="73"/>
      <c r="AO21" s="74" t="s">
        <v>618</v>
      </c>
      <c r="AP21" s="74" t="s">
        <v>618</v>
      </c>
      <c r="AQ21" s="73"/>
      <c r="AR21" s="74" t="s">
        <v>618</v>
      </c>
      <c r="AS21" s="74" t="s">
        <v>618</v>
      </c>
      <c r="AT21" s="73"/>
      <c r="AU21" s="74" t="s">
        <v>618</v>
      </c>
      <c r="AV21" s="74" t="s">
        <v>618</v>
      </c>
      <c r="AW21" s="73"/>
    </row>
    <row r="22" spans="1:49" ht="15" customHeight="1">
      <c r="A22" s="295"/>
      <c r="B22" s="74" t="s">
        <v>346</v>
      </c>
      <c r="C22" s="78">
        <v>2840</v>
      </c>
      <c r="D22" s="74" t="s">
        <v>22</v>
      </c>
      <c r="E22" s="74" t="s">
        <v>448</v>
      </c>
      <c r="F22" s="74" t="s">
        <v>191</v>
      </c>
      <c r="G22" s="74" t="s">
        <v>348</v>
      </c>
      <c r="H22" s="78">
        <v>165</v>
      </c>
      <c r="I22" s="78">
        <v>1862</v>
      </c>
      <c r="J22" s="78"/>
      <c r="K22" s="77">
        <v>1.4439378507525317E-5</v>
      </c>
      <c r="L22" s="77">
        <v>8.6762912988560279E-4</v>
      </c>
      <c r="M22" s="77">
        <v>5.5744474834641558E-4</v>
      </c>
      <c r="N22" s="74" t="s">
        <v>352</v>
      </c>
      <c r="O22" s="74" t="s">
        <v>368</v>
      </c>
      <c r="P22" s="76">
        <v>28126</v>
      </c>
      <c r="Q22" s="74" t="s">
        <v>618</v>
      </c>
      <c r="R22" s="74" t="s">
        <v>618</v>
      </c>
      <c r="S22" s="73"/>
      <c r="T22" s="74" t="s">
        <v>618</v>
      </c>
      <c r="U22" s="74" t="s">
        <v>618</v>
      </c>
      <c r="V22" s="73"/>
      <c r="W22" s="74" t="s">
        <v>618</v>
      </c>
      <c r="X22" s="74" t="s">
        <v>618</v>
      </c>
      <c r="Y22" s="73"/>
      <c r="Z22" s="74" t="s">
        <v>618</v>
      </c>
      <c r="AA22" s="74" t="s">
        <v>618</v>
      </c>
      <c r="AB22" s="73"/>
      <c r="AC22" s="74" t="s">
        <v>618</v>
      </c>
      <c r="AD22" s="74" t="s">
        <v>618</v>
      </c>
      <c r="AE22" s="73"/>
      <c r="AF22" s="74" t="s">
        <v>618</v>
      </c>
      <c r="AG22" s="74" t="s">
        <v>618</v>
      </c>
      <c r="AH22" s="73"/>
      <c r="AI22" s="74" t="s">
        <v>618</v>
      </c>
      <c r="AJ22" s="74" t="s">
        <v>618</v>
      </c>
      <c r="AK22" s="73"/>
      <c r="AL22" s="74" t="s">
        <v>618</v>
      </c>
      <c r="AM22" s="74" t="s">
        <v>618</v>
      </c>
      <c r="AN22" s="73"/>
      <c r="AO22" s="74" t="s">
        <v>618</v>
      </c>
      <c r="AP22" s="74" t="s">
        <v>618</v>
      </c>
      <c r="AQ22" s="73"/>
      <c r="AR22" s="74" t="s">
        <v>618</v>
      </c>
      <c r="AS22" s="74" t="s">
        <v>618</v>
      </c>
      <c r="AT22" s="73"/>
      <c r="AU22" s="74" t="s">
        <v>618</v>
      </c>
      <c r="AV22" s="74" t="s">
        <v>618</v>
      </c>
      <c r="AW22" s="73"/>
    </row>
    <row r="23" spans="1:49" ht="15" customHeight="1">
      <c r="A23" s="295"/>
      <c r="B23" s="74" t="s">
        <v>346</v>
      </c>
      <c r="C23" s="78">
        <v>3251</v>
      </c>
      <c r="D23" s="74" t="s">
        <v>512</v>
      </c>
      <c r="E23" s="74" t="s">
        <v>424</v>
      </c>
      <c r="F23" s="74" t="s">
        <v>203</v>
      </c>
      <c r="G23" s="74" t="s">
        <v>348</v>
      </c>
      <c r="H23" s="78">
        <v>187</v>
      </c>
      <c r="I23" s="78">
        <v>1733</v>
      </c>
      <c r="J23" s="78"/>
      <c r="K23" s="77">
        <v>7.559107957434019E-6</v>
      </c>
      <c r="L23" s="77">
        <v>6.5325751510311243E-6</v>
      </c>
      <c r="M23" s="77">
        <v>9.7204769161121794E-6</v>
      </c>
      <c r="N23" s="74" t="s">
        <v>352</v>
      </c>
      <c r="O23" s="74" t="s">
        <v>368</v>
      </c>
      <c r="P23" s="76">
        <v>27211</v>
      </c>
      <c r="Q23" s="74" t="s">
        <v>618</v>
      </c>
      <c r="R23" s="74" t="s">
        <v>618</v>
      </c>
      <c r="S23" s="73"/>
      <c r="T23" s="74" t="s">
        <v>618</v>
      </c>
      <c r="U23" s="74" t="s">
        <v>618</v>
      </c>
      <c r="V23" s="73"/>
      <c r="W23" s="74" t="s">
        <v>618</v>
      </c>
      <c r="X23" s="74" t="s">
        <v>618</v>
      </c>
      <c r="Y23" s="73"/>
      <c r="Z23" s="74" t="s">
        <v>618</v>
      </c>
      <c r="AA23" s="74" t="s">
        <v>618</v>
      </c>
      <c r="AB23" s="73"/>
      <c r="AC23" s="74" t="s">
        <v>618</v>
      </c>
      <c r="AD23" s="74" t="s">
        <v>618</v>
      </c>
      <c r="AE23" s="73"/>
      <c r="AF23" s="74" t="s">
        <v>618</v>
      </c>
      <c r="AG23" s="74" t="s">
        <v>618</v>
      </c>
      <c r="AH23" s="73"/>
      <c r="AI23" s="74" t="s">
        <v>618</v>
      </c>
      <c r="AJ23" s="74" t="s">
        <v>618</v>
      </c>
      <c r="AK23" s="73"/>
      <c r="AL23" s="74" t="s">
        <v>618</v>
      </c>
      <c r="AM23" s="74" t="s">
        <v>618</v>
      </c>
      <c r="AN23" s="73"/>
      <c r="AO23" s="74" t="s">
        <v>618</v>
      </c>
      <c r="AP23" s="74" t="s">
        <v>618</v>
      </c>
      <c r="AQ23" s="73"/>
      <c r="AR23" s="74" t="s">
        <v>618</v>
      </c>
      <c r="AS23" s="74" t="s">
        <v>618</v>
      </c>
      <c r="AT23" s="73"/>
      <c r="AU23" s="74" t="s">
        <v>618</v>
      </c>
      <c r="AV23" s="74" t="s">
        <v>618</v>
      </c>
      <c r="AW23" s="73"/>
    </row>
    <row r="24" spans="1:49" ht="15" customHeight="1">
      <c r="A24" s="295"/>
      <c r="B24" s="74" t="s">
        <v>346</v>
      </c>
      <c r="C24" s="78">
        <v>3403</v>
      </c>
      <c r="D24" s="74" t="s">
        <v>509</v>
      </c>
      <c r="E24" s="74" t="s">
        <v>510</v>
      </c>
      <c r="F24" s="74" t="s">
        <v>71</v>
      </c>
      <c r="G24" s="74" t="s">
        <v>348</v>
      </c>
      <c r="H24" s="78">
        <v>300</v>
      </c>
      <c r="I24" s="78">
        <v>2750</v>
      </c>
      <c r="J24" s="78"/>
      <c r="K24" s="77">
        <v>3.968705949341404E-7</v>
      </c>
      <c r="L24" s="77">
        <v>2.6501372377878124E-4</v>
      </c>
      <c r="M24" s="77">
        <v>1.497358897564669E-4</v>
      </c>
      <c r="N24" s="74" t="s">
        <v>352</v>
      </c>
      <c r="O24" s="74" t="s">
        <v>368</v>
      </c>
      <c r="P24" s="76">
        <v>28734</v>
      </c>
      <c r="Q24" s="74" t="s">
        <v>618</v>
      </c>
      <c r="R24" s="74" t="s">
        <v>618</v>
      </c>
      <c r="S24" s="73"/>
      <c r="T24" s="74" t="s">
        <v>618</v>
      </c>
      <c r="U24" s="74" t="s">
        <v>618</v>
      </c>
      <c r="V24" s="73"/>
      <c r="W24" s="74" t="s">
        <v>618</v>
      </c>
      <c r="X24" s="74" t="s">
        <v>618</v>
      </c>
      <c r="Y24" s="73"/>
      <c r="Z24" s="74" t="s">
        <v>618</v>
      </c>
      <c r="AA24" s="74" t="s">
        <v>618</v>
      </c>
      <c r="AB24" s="73"/>
      <c r="AC24" s="74" t="s">
        <v>618</v>
      </c>
      <c r="AD24" s="74" t="s">
        <v>618</v>
      </c>
      <c r="AE24" s="73"/>
      <c r="AF24" s="74" t="s">
        <v>618</v>
      </c>
      <c r="AG24" s="74" t="s">
        <v>618</v>
      </c>
      <c r="AH24" s="73"/>
      <c r="AI24" s="74" t="s">
        <v>618</v>
      </c>
      <c r="AJ24" s="74" t="s">
        <v>618</v>
      </c>
      <c r="AK24" s="73"/>
      <c r="AL24" s="74" t="s">
        <v>618</v>
      </c>
      <c r="AM24" s="74" t="s">
        <v>618</v>
      </c>
      <c r="AN24" s="73"/>
      <c r="AO24" s="74" t="s">
        <v>618</v>
      </c>
      <c r="AP24" s="74" t="s">
        <v>618</v>
      </c>
      <c r="AQ24" s="73"/>
      <c r="AR24" s="74" t="s">
        <v>618</v>
      </c>
      <c r="AS24" s="74" t="s">
        <v>618</v>
      </c>
      <c r="AT24" s="73"/>
      <c r="AU24" s="74" t="s">
        <v>618</v>
      </c>
      <c r="AV24" s="74" t="s">
        <v>618</v>
      </c>
      <c r="AW24" s="73"/>
    </row>
    <row r="25" spans="1:49" ht="15" customHeight="1">
      <c r="A25" s="295"/>
      <c r="B25" s="74" t="s">
        <v>346</v>
      </c>
      <c r="C25" s="78">
        <v>3942</v>
      </c>
      <c r="D25" s="74" t="s">
        <v>467</v>
      </c>
      <c r="E25" s="74" t="s">
        <v>456</v>
      </c>
      <c r="F25" s="74" t="s">
        <v>165</v>
      </c>
      <c r="G25" s="74" t="s">
        <v>348</v>
      </c>
      <c r="H25" s="78">
        <v>81</v>
      </c>
      <c r="I25" s="78">
        <v>786</v>
      </c>
      <c r="J25" s="78"/>
      <c r="K25" s="77">
        <v>3.3402923350456502E-5</v>
      </c>
      <c r="L25" s="77">
        <v>1.2498603493448971E-4</v>
      </c>
      <c r="M25" s="77">
        <v>3.7397760608203433E-4</v>
      </c>
      <c r="N25" s="74" t="s">
        <v>352</v>
      </c>
      <c r="O25" s="74" t="s">
        <v>368</v>
      </c>
      <c r="P25" s="79"/>
      <c r="Q25" s="74" t="s">
        <v>618</v>
      </c>
      <c r="R25" s="74" t="s">
        <v>618</v>
      </c>
      <c r="S25" s="73"/>
      <c r="T25" s="74" t="s">
        <v>618</v>
      </c>
      <c r="U25" s="74" t="s">
        <v>618</v>
      </c>
      <c r="V25" s="73"/>
      <c r="W25" s="74" t="s">
        <v>618</v>
      </c>
      <c r="X25" s="74" t="s">
        <v>618</v>
      </c>
      <c r="Y25" s="73"/>
      <c r="Z25" s="74" t="s">
        <v>618</v>
      </c>
      <c r="AA25" s="74" t="s">
        <v>618</v>
      </c>
      <c r="AB25" s="73"/>
      <c r="AC25" s="74" t="s">
        <v>618</v>
      </c>
      <c r="AD25" s="74" t="s">
        <v>618</v>
      </c>
      <c r="AE25" s="73"/>
      <c r="AF25" s="74" t="s">
        <v>618</v>
      </c>
      <c r="AG25" s="74" t="s">
        <v>618</v>
      </c>
      <c r="AH25" s="73"/>
      <c r="AI25" s="74" t="s">
        <v>618</v>
      </c>
      <c r="AJ25" s="74" t="s">
        <v>618</v>
      </c>
      <c r="AK25" s="73"/>
      <c r="AL25" s="74" t="s">
        <v>618</v>
      </c>
      <c r="AM25" s="74" t="s">
        <v>618</v>
      </c>
      <c r="AN25" s="73"/>
      <c r="AO25" s="74" t="s">
        <v>618</v>
      </c>
      <c r="AP25" s="74" t="s">
        <v>618</v>
      </c>
      <c r="AQ25" s="73"/>
      <c r="AR25" s="74" t="s">
        <v>618</v>
      </c>
      <c r="AS25" s="74" t="s">
        <v>618</v>
      </c>
      <c r="AT25" s="73"/>
      <c r="AU25" s="74" t="s">
        <v>618</v>
      </c>
      <c r="AV25" s="74" t="s">
        <v>618</v>
      </c>
      <c r="AW25" s="73"/>
    </row>
    <row r="26" spans="1:49" ht="15" customHeight="1">
      <c r="A26" s="295"/>
      <c r="B26" s="74" t="s">
        <v>346</v>
      </c>
      <c r="C26" s="78">
        <v>3942</v>
      </c>
      <c r="D26" s="74" t="s">
        <v>467</v>
      </c>
      <c r="E26" s="74" t="s">
        <v>456</v>
      </c>
      <c r="F26" s="74" t="s">
        <v>166</v>
      </c>
      <c r="G26" s="74" t="s">
        <v>348</v>
      </c>
      <c r="H26" s="78">
        <v>81</v>
      </c>
      <c r="I26" s="78">
        <v>643</v>
      </c>
      <c r="J26" s="78"/>
      <c r="K26" s="77">
        <v>8.8530887512264504E-6</v>
      </c>
      <c r="L26" s="77">
        <v>1.5080807151413279E-5</v>
      </c>
      <c r="M26" s="77">
        <v>3.0960004923895759E-5</v>
      </c>
      <c r="N26" s="74" t="s">
        <v>352</v>
      </c>
      <c r="O26" s="74" t="s">
        <v>368</v>
      </c>
      <c r="P26" s="79"/>
      <c r="Q26" s="74" t="s">
        <v>618</v>
      </c>
      <c r="R26" s="74" t="s">
        <v>618</v>
      </c>
      <c r="S26" s="73"/>
      <c r="T26" s="74" t="s">
        <v>618</v>
      </c>
      <c r="U26" s="74" t="s">
        <v>618</v>
      </c>
      <c r="V26" s="73"/>
      <c r="W26" s="74" t="s">
        <v>618</v>
      </c>
      <c r="X26" s="74" t="s">
        <v>618</v>
      </c>
      <c r="Y26" s="73"/>
      <c r="Z26" s="74" t="s">
        <v>618</v>
      </c>
      <c r="AA26" s="74" t="s">
        <v>618</v>
      </c>
      <c r="AB26" s="73"/>
      <c r="AC26" s="74" t="s">
        <v>618</v>
      </c>
      <c r="AD26" s="74" t="s">
        <v>618</v>
      </c>
      <c r="AE26" s="73"/>
      <c r="AF26" s="74" t="s">
        <v>618</v>
      </c>
      <c r="AG26" s="74" t="s">
        <v>618</v>
      </c>
      <c r="AH26" s="73"/>
      <c r="AI26" s="74" t="s">
        <v>618</v>
      </c>
      <c r="AJ26" s="74" t="s">
        <v>618</v>
      </c>
      <c r="AK26" s="73"/>
      <c r="AL26" s="74" t="s">
        <v>618</v>
      </c>
      <c r="AM26" s="74" t="s">
        <v>618</v>
      </c>
      <c r="AN26" s="73"/>
      <c r="AO26" s="74" t="s">
        <v>618</v>
      </c>
      <c r="AP26" s="74" t="s">
        <v>618</v>
      </c>
      <c r="AQ26" s="73"/>
      <c r="AR26" s="74" t="s">
        <v>618</v>
      </c>
      <c r="AS26" s="74" t="s">
        <v>618</v>
      </c>
      <c r="AT26" s="73"/>
      <c r="AU26" s="74" t="s">
        <v>618</v>
      </c>
      <c r="AV26" s="74" t="s">
        <v>618</v>
      </c>
      <c r="AW26" s="73"/>
    </row>
    <row r="27" spans="1:49" ht="15" customHeight="1">
      <c r="A27" s="295"/>
      <c r="B27" s="74" t="s">
        <v>346</v>
      </c>
      <c r="C27" s="78">
        <v>4041</v>
      </c>
      <c r="D27" s="74" t="s">
        <v>391</v>
      </c>
      <c r="E27" s="74" t="s">
        <v>392</v>
      </c>
      <c r="F27" s="74" t="s">
        <v>229</v>
      </c>
      <c r="G27" s="74" t="s">
        <v>348</v>
      </c>
      <c r="H27" s="78">
        <v>656</v>
      </c>
      <c r="I27" s="78">
        <v>5865</v>
      </c>
      <c r="J27" s="78"/>
      <c r="K27" s="77">
        <v>4.868307523211157E-7</v>
      </c>
      <c r="L27" s="77">
        <v>5.7028788900773232E-7</v>
      </c>
      <c r="M27" s="77">
        <v>2.7884308101475815E-6</v>
      </c>
      <c r="N27" s="74" t="s">
        <v>352</v>
      </c>
      <c r="O27" s="74" t="s">
        <v>368</v>
      </c>
      <c r="P27" s="75">
        <v>33786</v>
      </c>
      <c r="Q27" s="74" t="s">
        <v>618</v>
      </c>
      <c r="R27" s="74" t="s">
        <v>618</v>
      </c>
      <c r="S27" s="73"/>
      <c r="T27" s="74" t="s">
        <v>618</v>
      </c>
      <c r="U27" s="74" t="s">
        <v>618</v>
      </c>
      <c r="V27" s="73"/>
      <c r="W27" s="74" t="s">
        <v>618</v>
      </c>
      <c r="X27" s="74" t="s">
        <v>618</v>
      </c>
      <c r="Y27" s="73"/>
      <c r="Z27" s="74" t="s">
        <v>618</v>
      </c>
      <c r="AA27" s="74" t="s">
        <v>618</v>
      </c>
      <c r="AB27" s="73"/>
      <c r="AC27" s="74" t="s">
        <v>618</v>
      </c>
      <c r="AD27" s="74" t="s">
        <v>618</v>
      </c>
      <c r="AE27" s="73"/>
      <c r="AF27" s="74" t="s">
        <v>618</v>
      </c>
      <c r="AG27" s="74" t="s">
        <v>618</v>
      </c>
      <c r="AH27" s="73"/>
      <c r="AI27" s="74" t="s">
        <v>618</v>
      </c>
      <c r="AJ27" s="74" t="s">
        <v>618</v>
      </c>
      <c r="AK27" s="73"/>
      <c r="AL27" s="74" t="s">
        <v>618</v>
      </c>
      <c r="AM27" s="74" t="s">
        <v>618</v>
      </c>
      <c r="AN27" s="73"/>
      <c r="AO27" s="74" t="s">
        <v>618</v>
      </c>
      <c r="AP27" s="74" t="s">
        <v>618</v>
      </c>
      <c r="AQ27" s="73"/>
      <c r="AR27" s="74" t="s">
        <v>618</v>
      </c>
      <c r="AS27" s="74" t="s">
        <v>618</v>
      </c>
      <c r="AT27" s="73"/>
      <c r="AU27" s="74" t="s">
        <v>618</v>
      </c>
      <c r="AV27" s="74" t="s">
        <v>618</v>
      </c>
      <c r="AW27" s="73"/>
    </row>
    <row r="28" spans="1:49" ht="15" customHeight="1">
      <c r="A28" s="295"/>
      <c r="B28" s="74" t="s">
        <v>346</v>
      </c>
      <c r="C28" s="78">
        <v>4041</v>
      </c>
      <c r="D28" s="74" t="s">
        <v>391</v>
      </c>
      <c r="E28" s="74" t="s">
        <v>392</v>
      </c>
      <c r="F28" s="74" t="s">
        <v>230</v>
      </c>
      <c r="G28" s="74" t="s">
        <v>348</v>
      </c>
      <c r="H28" s="78">
        <v>656</v>
      </c>
      <c r="I28" s="78">
        <v>5865</v>
      </c>
      <c r="J28" s="78"/>
      <c r="K28" s="77">
        <v>1.2575515391376292E-6</v>
      </c>
      <c r="L28" s="77">
        <v>1.0428989969884715E-5</v>
      </c>
      <c r="M28" s="77">
        <v>2.2187041337227474E-5</v>
      </c>
      <c r="N28" s="74" t="s">
        <v>352</v>
      </c>
      <c r="O28" s="74" t="s">
        <v>368</v>
      </c>
      <c r="P28" s="75">
        <v>33420</v>
      </c>
      <c r="Q28" s="74" t="s">
        <v>618</v>
      </c>
      <c r="R28" s="74" t="s">
        <v>618</v>
      </c>
      <c r="S28" s="73"/>
      <c r="T28" s="74" t="s">
        <v>618</v>
      </c>
      <c r="U28" s="74" t="s">
        <v>618</v>
      </c>
      <c r="V28" s="73"/>
      <c r="W28" s="74" t="s">
        <v>618</v>
      </c>
      <c r="X28" s="74" t="s">
        <v>618</v>
      </c>
      <c r="Y28" s="73"/>
      <c r="Z28" s="74" t="s">
        <v>618</v>
      </c>
      <c r="AA28" s="74" t="s">
        <v>618</v>
      </c>
      <c r="AB28" s="73"/>
      <c r="AC28" s="74" t="s">
        <v>618</v>
      </c>
      <c r="AD28" s="74" t="s">
        <v>618</v>
      </c>
      <c r="AE28" s="73"/>
      <c r="AF28" s="74" t="s">
        <v>618</v>
      </c>
      <c r="AG28" s="74" t="s">
        <v>618</v>
      </c>
      <c r="AH28" s="73"/>
      <c r="AI28" s="74" t="s">
        <v>618</v>
      </c>
      <c r="AJ28" s="74" t="s">
        <v>618</v>
      </c>
      <c r="AK28" s="73"/>
      <c r="AL28" s="74" t="s">
        <v>618</v>
      </c>
      <c r="AM28" s="74" t="s">
        <v>618</v>
      </c>
      <c r="AN28" s="73"/>
      <c r="AO28" s="74" t="s">
        <v>618</v>
      </c>
      <c r="AP28" s="74" t="s">
        <v>618</v>
      </c>
      <c r="AQ28" s="73"/>
      <c r="AR28" s="74" t="s">
        <v>618</v>
      </c>
      <c r="AS28" s="74" t="s">
        <v>618</v>
      </c>
      <c r="AT28" s="73"/>
      <c r="AU28" s="74" t="s">
        <v>618</v>
      </c>
      <c r="AV28" s="74" t="s">
        <v>618</v>
      </c>
      <c r="AW28" s="73"/>
    </row>
    <row r="29" spans="1:49" ht="15" customHeight="1">
      <c r="A29" s="295"/>
      <c r="B29" s="74" t="s">
        <v>346</v>
      </c>
      <c r="C29" s="78">
        <v>6139</v>
      </c>
      <c r="D29" s="74" t="s">
        <v>462</v>
      </c>
      <c r="E29" s="74" t="s">
        <v>372</v>
      </c>
      <c r="F29" s="74" t="s">
        <v>254</v>
      </c>
      <c r="G29" s="74" t="s">
        <v>348</v>
      </c>
      <c r="H29" s="78">
        <v>558</v>
      </c>
      <c r="I29" s="78">
        <v>5156</v>
      </c>
      <c r="J29" s="78"/>
      <c r="K29" s="77">
        <v>2.0824096493769932E-7</v>
      </c>
      <c r="L29" s="77">
        <v>2.1719965617642201E-6</v>
      </c>
      <c r="M29" s="77">
        <v>2.3004980130011347E-6</v>
      </c>
      <c r="N29" s="74" t="s">
        <v>352</v>
      </c>
      <c r="O29" s="74" t="s">
        <v>395</v>
      </c>
      <c r="P29" s="75">
        <v>28185</v>
      </c>
      <c r="Q29" s="74" t="s">
        <v>618</v>
      </c>
      <c r="R29" s="74" t="s">
        <v>618</v>
      </c>
      <c r="S29" s="73"/>
      <c r="T29" s="74" t="s">
        <v>618</v>
      </c>
      <c r="U29" s="74" t="s">
        <v>618</v>
      </c>
      <c r="V29" s="73"/>
      <c r="W29" s="74" t="s">
        <v>618</v>
      </c>
      <c r="X29" s="74" t="s">
        <v>618</v>
      </c>
      <c r="Y29" s="73"/>
      <c r="Z29" s="74" t="s">
        <v>618</v>
      </c>
      <c r="AA29" s="74" t="s">
        <v>618</v>
      </c>
      <c r="AB29" s="73"/>
      <c r="AC29" s="74" t="s">
        <v>618</v>
      </c>
      <c r="AD29" s="74" t="s">
        <v>618</v>
      </c>
      <c r="AE29" s="73"/>
      <c r="AF29" s="74" t="s">
        <v>618</v>
      </c>
      <c r="AG29" s="74" t="s">
        <v>618</v>
      </c>
      <c r="AH29" s="73"/>
      <c r="AI29" s="74" t="s">
        <v>618</v>
      </c>
      <c r="AJ29" s="74" t="s">
        <v>618</v>
      </c>
      <c r="AK29" s="73"/>
      <c r="AL29" s="74" t="s">
        <v>618</v>
      </c>
      <c r="AM29" s="74" t="s">
        <v>618</v>
      </c>
      <c r="AN29" s="73"/>
      <c r="AO29" s="74" t="s">
        <v>618</v>
      </c>
      <c r="AP29" s="74" t="s">
        <v>618</v>
      </c>
      <c r="AQ29" s="73"/>
      <c r="AR29" s="74" t="s">
        <v>618</v>
      </c>
      <c r="AS29" s="74" t="s">
        <v>618</v>
      </c>
      <c r="AT29" s="73"/>
      <c r="AU29" s="74" t="s">
        <v>618</v>
      </c>
      <c r="AV29" s="74" t="s">
        <v>618</v>
      </c>
      <c r="AW29" s="73"/>
    </row>
    <row r="30" spans="1:49" ht="15" customHeight="1">
      <c r="A30" s="295"/>
      <c r="B30" s="74" t="s">
        <v>346</v>
      </c>
      <c r="C30" s="78">
        <v>7253</v>
      </c>
      <c r="D30" s="74" t="s">
        <v>493</v>
      </c>
      <c r="E30" s="74" t="s">
        <v>448</v>
      </c>
      <c r="F30" s="74" t="s">
        <v>268</v>
      </c>
      <c r="G30" s="74" t="s">
        <v>348</v>
      </c>
      <c r="H30" s="78">
        <v>53.3</v>
      </c>
      <c r="I30" s="78">
        <v>553</v>
      </c>
      <c r="J30" s="78"/>
      <c r="K30" s="77">
        <v>5.0094503389717358E-6</v>
      </c>
      <c r="L30" s="77">
        <v>5.9774100315488716E-6</v>
      </c>
      <c r="M30" s="77">
        <v>4.6527466288569785E-6</v>
      </c>
      <c r="N30" s="74" t="s">
        <v>352</v>
      </c>
      <c r="O30" s="74" t="s">
        <v>395</v>
      </c>
      <c r="P30" s="76">
        <v>26451</v>
      </c>
      <c r="Q30" s="74" t="s">
        <v>618</v>
      </c>
      <c r="R30" s="74" t="s">
        <v>618</v>
      </c>
      <c r="S30" s="79"/>
      <c r="T30" s="74" t="s">
        <v>618</v>
      </c>
      <c r="U30" s="74" t="s">
        <v>618</v>
      </c>
      <c r="V30" s="79"/>
      <c r="W30" s="74" t="s">
        <v>618</v>
      </c>
      <c r="X30" s="74" t="s">
        <v>618</v>
      </c>
      <c r="Y30" s="79"/>
      <c r="Z30" s="74" t="s">
        <v>618</v>
      </c>
      <c r="AA30" s="74" t="s">
        <v>618</v>
      </c>
      <c r="AB30" s="73"/>
      <c r="AC30" s="74" t="s">
        <v>618</v>
      </c>
      <c r="AD30" s="74" t="s">
        <v>618</v>
      </c>
      <c r="AE30" s="73"/>
      <c r="AF30" s="74" t="s">
        <v>618</v>
      </c>
      <c r="AG30" s="74" t="s">
        <v>618</v>
      </c>
      <c r="AH30" s="73"/>
      <c r="AI30" s="74" t="s">
        <v>618</v>
      </c>
      <c r="AJ30" s="74" t="s">
        <v>618</v>
      </c>
      <c r="AK30" s="73"/>
      <c r="AL30" s="74" t="s">
        <v>618</v>
      </c>
      <c r="AM30" s="74" t="s">
        <v>618</v>
      </c>
      <c r="AN30" s="73"/>
      <c r="AO30" s="74" t="s">
        <v>618</v>
      </c>
      <c r="AP30" s="74" t="s">
        <v>618</v>
      </c>
      <c r="AQ30" s="73"/>
      <c r="AR30" s="74" t="s">
        <v>618</v>
      </c>
      <c r="AS30" s="74" t="s">
        <v>618</v>
      </c>
      <c r="AT30" s="73"/>
      <c r="AU30" s="74" t="s">
        <v>618</v>
      </c>
      <c r="AV30" s="74" t="s">
        <v>618</v>
      </c>
      <c r="AW30" s="73"/>
    </row>
    <row r="31" spans="1:49" ht="15" customHeight="1">
      <c r="A31" s="295"/>
      <c r="B31" s="74" t="s">
        <v>346</v>
      </c>
      <c r="C31" s="78">
        <v>1393</v>
      </c>
      <c r="D31" s="74" t="s">
        <v>474</v>
      </c>
      <c r="E31" s="74" t="s">
        <v>475</v>
      </c>
      <c r="F31" s="74" t="s">
        <v>84</v>
      </c>
      <c r="G31" s="74" t="s">
        <v>348</v>
      </c>
      <c r="H31" s="78">
        <v>580</v>
      </c>
      <c r="I31" s="78">
        <v>5761</v>
      </c>
      <c r="J31" s="78"/>
      <c r="K31" s="77">
        <v>3.4975925461609711E-7</v>
      </c>
      <c r="L31" s="77">
        <v>6.7790419473362251E-7</v>
      </c>
      <c r="M31" s="77">
        <v>1.8917786326429878E-6</v>
      </c>
      <c r="N31" s="74" t="s">
        <v>352</v>
      </c>
      <c r="O31" s="74" t="s">
        <v>845</v>
      </c>
      <c r="P31" s="79"/>
      <c r="Q31" s="74" t="s">
        <v>618</v>
      </c>
      <c r="R31" s="74" t="s">
        <v>618</v>
      </c>
      <c r="S31" s="79"/>
      <c r="T31" s="74" t="s">
        <v>618</v>
      </c>
      <c r="U31" s="74" t="s">
        <v>618</v>
      </c>
      <c r="V31" s="79"/>
      <c r="W31" s="74" t="s">
        <v>618</v>
      </c>
      <c r="X31" s="74" t="s">
        <v>618</v>
      </c>
      <c r="Y31" s="79"/>
      <c r="Z31" s="74" t="s">
        <v>618</v>
      </c>
      <c r="AA31" s="74" t="s">
        <v>618</v>
      </c>
      <c r="AB31" s="73"/>
      <c r="AC31" s="74" t="s">
        <v>618</v>
      </c>
      <c r="AD31" s="74" t="s">
        <v>618</v>
      </c>
      <c r="AE31" s="73"/>
      <c r="AF31" s="74" t="s">
        <v>618</v>
      </c>
      <c r="AG31" s="74" t="s">
        <v>618</v>
      </c>
      <c r="AH31" s="73"/>
      <c r="AI31" s="74" t="s">
        <v>618</v>
      </c>
      <c r="AJ31" s="74" t="s">
        <v>618</v>
      </c>
      <c r="AK31" s="73"/>
      <c r="AL31" s="74" t="s">
        <v>618</v>
      </c>
      <c r="AM31" s="74" t="s">
        <v>618</v>
      </c>
      <c r="AN31" s="73"/>
      <c r="AO31" s="74" t="s">
        <v>618</v>
      </c>
      <c r="AP31" s="74" t="s">
        <v>618</v>
      </c>
      <c r="AQ31" s="73"/>
      <c r="AR31" s="74" t="s">
        <v>618</v>
      </c>
      <c r="AS31" s="74" t="s">
        <v>618</v>
      </c>
      <c r="AT31" s="73"/>
      <c r="AU31" s="74" t="s">
        <v>618</v>
      </c>
      <c r="AV31" s="74" t="s">
        <v>618</v>
      </c>
      <c r="AW31" s="73"/>
    </row>
    <row r="32" spans="1:49" ht="15" customHeight="1">
      <c r="A32" s="295"/>
      <c r="B32" s="74" t="s">
        <v>346</v>
      </c>
      <c r="C32" s="78">
        <v>1832</v>
      </c>
      <c r="D32" s="74" t="s">
        <v>873</v>
      </c>
      <c r="E32" s="74" t="s">
        <v>472</v>
      </c>
      <c r="F32" s="74" t="s">
        <v>84</v>
      </c>
      <c r="G32" s="74" t="s">
        <v>348</v>
      </c>
      <c r="H32" s="78">
        <v>165</v>
      </c>
      <c r="I32" s="78">
        <v>1668</v>
      </c>
      <c r="J32" s="78"/>
      <c r="K32" s="77">
        <v>1.3712450640645125E-6</v>
      </c>
      <c r="L32" s="77">
        <v>2.1314281112487465E-6</v>
      </c>
      <c r="M32" s="77">
        <v>4.1229970381471133E-6</v>
      </c>
      <c r="N32" s="74" t="s">
        <v>352</v>
      </c>
      <c r="O32" s="74" t="s">
        <v>845</v>
      </c>
      <c r="P32" s="76">
        <v>35796</v>
      </c>
      <c r="Q32" s="74" t="s">
        <v>618</v>
      </c>
      <c r="R32" s="74" t="s">
        <v>618</v>
      </c>
      <c r="S32" s="79"/>
      <c r="T32" s="74" t="s">
        <v>618</v>
      </c>
      <c r="U32" s="74" t="s">
        <v>618</v>
      </c>
      <c r="V32" s="79"/>
      <c r="W32" s="74" t="s">
        <v>618</v>
      </c>
      <c r="X32" s="74" t="s">
        <v>618</v>
      </c>
      <c r="Y32" s="73"/>
      <c r="Z32" s="74" t="s">
        <v>618</v>
      </c>
      <c r="AA32" s="74" t="s">
        <v>618</v>
      </c>
      <c r="AB32" s="73"/>
      <c r="AC32" s="74" t="s">
        <v>618</v>
      </c>
      <c r="AD32" s="74" t="s">
        <v>618</v>
      </c>
      <c r="AE32" s="73"/>
      <c r="AF32" s="74" t="s">
        <v>618</v>
      </c>
      <c r="AG32" s="74" t="s">
        <v>618</v>
      </c>
      <c r="AH32" s="73"/>
      <c r="AI32" s="74" t="s">
        <v>618</v>
      </c>
      <c r="AJ32" s="74" t="s">
        <v>618</v>
      </c>
      <c r="AK32" s="73"/>
      <c r="AL32" s="74" t="s">
        <v>618</v>
      </c>
      <c r="AM32" s="74" t="s">
        <v>618</v>
      </c>
      <c r="AN32" s="73"/>
      <c r="AO32" s="74" t="s">
        <v>618</v>
      </c>
      <c r="AP32" s="74" t="s">
        <v>618</v>
      </c>
      <c r="AQ32" s="73"/>
      <c r="AR32" s="74" t="s">
        <v>618</v>
      </c>
      <c r="AS32" s="74" t="s">
        <v>618</v>
      </c>
      <c r="AT32" s="73"/>
      <c r="AU32" s="74" t="s">
        <v>618</v>
      </c>
      <c r="AV32" s="74" t="s">
        <v>618</v>
      </c>
      <c r="AW32" s="73"/>
    </row>
    <row r="33" spans="1:49" ht="15" customHeight="1">
      <c r="A33" s="295"/>
      <c r="B33" s="74" t="s">
        <v>346</v>
      </c>
      <c r="C33" s="78">
        <v>3775</v>
      </c>
      <c r="D33" s="74" t="s">
        <v>517</v>
      </c>
      <c r="E33" s="74" t="s">
        <v>406</v>
      </c>
      <c r="F33" s="74" t="s">
        <v>215</v>
      </c>
      <c r="G33" s="74" t="s">
        <v>348</v>
      </c>
      <c r="H33" s="78">
        <v>230</v>
      </c>
      <c r="I33" s="78">
        <v>2100.9</v>
      </c>
      <c r="J33" s="78"/>
      <c r="K33" s="77">
        <v>1.6026674899645734E-6</v>
      </c>
      <c r="L33" s="77">
        <v>2.9173728201396223E-6</v>
      </c>
      <c r="M33" s="77">
        <v>3.0682901373507377E-6</v>
      </c>
      <c r="N33" s="74" t="s">
        <v>349</v>
      </c>
      <c r="O33" s="74" t="s">
        <v>359</v>
      </c>
      <c r="P33" s="76">
        <v>39814</v>
      </c>
      <c r="Q33" s="74" t="s">
        <v>352</v>
      </c>
      <c r="R33" s="74" t="s">
        <v>377</v>
      </c>
      <c r="S33" s="76">
        <v>27426</v>
      </c>
      <c r="T33" s="74" t="s">
        <v>618</v>
      </c>
      <c r="U33" s="74" t="s">
        <v>618</v>
      </c>
      <c r="V33" s="73"/>
      <c r="W33" s="74" t="s">
        <v>618</v>
      </c>
      <c r="X33" s="74" t="s">
        <v>618</v>
      </c>
      <c r="Y33" s="73"/>
      <c r="Z33" s="74" t="s">
        <v>618</v>
      </c>
      <c r="AA33" s="74" t="s">
        <v>618</v>
      </c>
      <c r="AB33" s="73"/>
      <c r="AC33" s="74" t="s">
        <v>618</v>
      </c>
      <c r="AD33" s="74" t="s">
        <v>618</v>
      </c>
      <c r="AE33" s="73"/>
      <c r="AF33" s="74" t="s">
        <v>618</v>
      </c>
      <c r="AG33" s="74" t="s">
        <v>618</v>
      </c>
      <c r="AH33" s="73"/>
      <c r="AI33" s="74" t="s">
        <v>618</v>
      </c>
      <c r="AJ33" s="74" t="s">
        <v>618</v>
      </c>
      <c r="AK33" s="73"/>
      <c r="AL33" s="74" t="s">
        <v>618</v>
      </c>
      <c r="AM33" s="74" t="s">
        <v>618</v>
      </c>
      <c r="AN33" s="73"/>
      <c r="AO33" s="74" t="s">
        <v>618</v>
      </c>
      <c r="AP33" s="74" t="s">
        <v>618</v>
      </c>
      <c r="AQ33" s="73"/>
      <c r="AR33" s="74" t="s">
        <v>618</v>
      </c>
      <c r="AS33" s="74" t="s">
        <v>618</v>
      </c>
      <c r="AT33" s="73"/>
      <c r="AU33" s="74" t="s">
        <v>618</v>
      </c>
      <c r="AV33" s="74" t="s">
        <v>618</v>
      </c>
      <c r="AW33" s="73"/>
    </row>
    <row r="34" spans="1:49" ht="15" customHeight="1">
      <c r="A34" s="295"/>
      <c r="B34" s="74" t="s">
        <v>346</v>
      </c>
      <c r="C34" s="78">
        <v>990</v>
      </c>
      <c r="D34" s="74" t="s">
        <v>412</v>
      </c>
      <c r="E34" s="74" t="s">
        <v>413</v>
      </c>
      <c r="F34" s="74" t="s">
        <v>127</v>
      </c>
      <c r="G34" s="74" t="s">
        <v>348</v>
      </c>
      <c r="H34" s="78">
        <v>112</v>
      </c>
      <c r="I34" s="78">
        <v>1017</v>
      </c>
      <c r="J34" s="78"/>
      <c r="K34" s="77">
        <v>1.3842617104282836E-5</v>
      </c>
      <c r="L34" s="77">
        <v>2.8130768752911281E-6</v>
      </c>
      <c r="M34" s="77">
        <v>6.347266639018356E-6</v>
      </c>
      <c r="N34" s="74" t="s">
        <v>349</v>
      </c>
      <c r="O34" s="74" t="s">
        <v>359</v>
      </c>
      <c r="P34" s="76">
        <v>38322</v>
      </c>
      <c r="Q34" s="74" t="s">
        <v>352</v>
      </c>
      <c r="R34" s="74" t="s">
        <v>368</v>
      </c>
      <c r="S34" s="75">
        <v>27729</v>
      </c>
      <c r="T34" s="74" t="s">
        <v>618</v>
      </c>
      <c r="U34" s="74" t="s">
        <v>618</v>
      </c>
      <c r="V34" s="73"/>
      <c r="W34" s="74" t="s">
        <v>618</v>
      </c>
      <c r="X34" s="74" t="s">
        <v>618</v>
      </c>
      <c r="Y34" s="73"/>
      <c r="Z34" s="74" t="s">
        <v>618</v>
      </c>
      <c r="AA34" s="74" t="s">
        <v>618</v>
      </c>
      <c r="AB34" s="73"/>
      <c r="AC34" s="74" t="s">
        <v>618</v>
      </c>
      <c r="AD34" s="74" t="s">
        <v>618</v>
      </c>
      <c r="AE34" s="73"/>
      <c r="AF34" s="74" t="s">
        <v>618</v>
      </c>
      <c r="AG34" s="74" t="s">
        <v>618</v>
      </c>
      <c r="AH34" s="73"/>
      <c r="AI34" s="74" t="s">
        <v>618</v>
      </c>
      <c r="AJ34" s="74" t="s">
        <v>618</v>
      </c>
      <c r="AK34" s="73"/>
      <c r="AL34" s="74" t="s">
        <v>618</v>
      </c>
      <c r="AM34" s="74" t="s">
        <v>618</v>
      </c>
      <c r="AN34" s="73"/>
      <c r="AO34" s="74" t="s">
        <v>618</v>
      </c>
      <c r="AP34" s="74" t="s">
        <v>618</v>
      </c>
      <c r="AQ34" s="73"/>
      <c r="AR34" s="74" t="s">
        <v>618</v>
      </c>
      <c r="AS34" s="74" t="s">
        <v>618</v>
      </c>
      <c r="AT34" s="73"/>
      <c r="AU34" s="74" t="s">
        <v>618</v>
      </c>
      <c r="AV34" s="74" t="s">
        <v>618</v>
      </c>
      <c r="AW34" s="73"/>
    </row>
    <row r="35" spans="1:49" ht="15" customHeight="1">
      <c r="A35" s="295"/>
      <c r="B35" s="74" t="s">
        <v>346</v>
      </c>
      <c r="C35" s="78">
        <v>997</v>
      </c>
      <c r="D35" s="74" t="s">
        <v>522</v>
      </c>
      <c r="E35" s="74" t="s">
        <v>413</v>
      </c>
      <c r="F35" s="74" t="s">
        <v>131</v>
      </c>
      <c r="G35" s="74" t="s">
        <v>348</v>
      </c>
      <c r="H35" s="78">
        <v>495</v>
      </c>
      <c r="I35" s="78">
        <v>4650</v>
      </c>
      <c r="J35" s="78"/>
      <c r="K35" s="77">
        <v>2.3796249887974463E-5</v>
      </c>
      <c r="L35" s="77">
        <v>2.2012021134672221E-5</v>
      </c>
      <c r="M35" s="77">
        <v>2.0725121834387714E-5</v>
      </c>
      <c r="N35" s="74" t="s">
        <v>349</v>
      </c>
      <c r="O35" s="74" t="s">
        <v>350</v>
      </c>
      <c r="P35" s="76">
        <v>37742</v>
      </c>
      <c r="Q35" s="74" t="s">
        <v>352</v>
      </c>
      <c r="R35" s="74" t="s">
        <v>368</v>
      </c>
      <c r="S35" s="76">
        <v>33725</v>
      </c>
      <c r="T35" s="74" t="s">
        <v>618</v>
      </c>
      <c r="U35" s="74" t="s">
        <v>618</v>
      </c>
      <c r="V35" s="73"/>
      <c r="W35" s="74" t="s">
        <v>618</v>
      </c>
      <c r="X35" s="74" t="s">
        <v>618</v>
      </c>
      <c r="Y35" s="73"/>
      <c r="Z35" s="74" t="s">
        <v>618</v>
      </c>
      <c r="AA35" s="74" t="s">
        <v>618</v>
      </c>
      <c r="AB35" s="73"/>
      <c r="AC35" s="74" t="s">
        <v>618</v>
      </c>
      <c r="AD35" s="74" t="s">
        <v>618</v>
      </c>
      <c r="AE35" s="73"/>
      <c r="AF35" s="74" t="s">
        <v>618</v>
      </c>
      <c r="AG35" s="74" t="s">
        <v>618</v>
      </c>
      <c r="AH35" s="73"/>
      <c r="AI35" s="74" t="s">
        <v>618</v>
      </c>
      <c r="AJ35" s="74" t="s">
        <v>618</v>
      </c>
      <c r="AK35" s="73"/>
      <c r="AL35" s="74" t="s">
        <v>618</v>
      </c>
      <c r="AM35" s="74" t="s">
        <v>618</v>
      </c>
      <c r="AN35" s="73"/>
      <c r="AO35" s="74" t="s">
        <v>618</v>
      </c>
      <c r="AP35" s="74" t="s">
        <v>618</v>
      </c>
      <c r="AQ35" s="73"/>
      <c r="AR35" s="74" t="s">
        <v>618</v>
      </c>
      <c r="AS35" s="74" t="s">
        <v>618</v>
      </c>
      <c r="AT35" s="73"/>
      <c r="AU35" s="74" t="s">
        <v>618</v>
      </c>
      <c r="AV35" s="74" t="s">
        <v>618</v>
      </c>
      <c r="AW35" s="73"/>
    </row>
    <row r="36" spans="1:49" ht="15" customHeight="1">
      <c r="A36" s="295"/>
      <c r="B36" s="74" t="s">
        <v>346</v>
      </c>
      <c r="C36" s="78">
        <v>1626</v>
      </c>
      <c r="D36" s="74" t="s">
        <v>366</v>
      </c>
      <c r="E36" s="74" t="s">
        <v>367</v>
      </c>
      <c r="F36" s="74" t="s">
        <v>18</v>
      </c>
      <c r="G36" s="74" t="s">
        <v>348</v>
      </c>
      <c r="H36" s="78">
        <v>81.418999999999997</v>
      </c>
      <c r="I36" s="78">
        <v>981</v>
      </c>
      <c r="J36" s="78"/>
      <c r="K36" s="77">
        <v>1.088659617309786E-6</v>
      </c>
      <c r="L36" s="77">
        <v>4.906788902012528E-7</v>
      </c>
      <c r="M36" s="77">
        <v>1.0926911408226547E-6</v>
      </c>
      <c r="N36" s="74" t="s">
        <v>349</v>
      </c>
      <c r="O36" s="74" t="s">
        <v>359</v>
      </c>
      <c r="P36" s="76">
        <v>34182</v>
      </c>
      <c r="Q36" s="74" t="s">
        <v>352</v>
      </c>
      <c r="R36" s="74" t="s">
        <v>368</v>
      </c>
      <c r="S36" s="75">
        <v>30864</v>
      </c>
      <c r="T36" s="74" t="s">
        <v>618</v>
      </c>
      <c r="U36" s="74" t="s">
        <v>618</v>
      </c>
      <c r="V36" s="73"/>
      <c r="W36" s="74" t="s">
        <v>618</v>
      </c>
      <c r="X36" s="74" t="s">
        <v>618</v>
      </c>
      <c r="Y36" s="73"/>
      <c r="Z36" s="74" t="s">
        <v>618</v>
      </c>
      <c r="AA36" s="74" t="s">
        <v>618</v>
      </c>
      <c r="AB36" s="73"/>
      <c r="AC36" s="74" t="s">
        <v>618</v>
      </c>
      <c r="AD36" s="74" t="s">
        <v>618</v>
      </c>
      <c r="AE36" s="73"/>
      <c r="AF36" s="74" t="s">
        <v>618</v>
      </c>
      <c r="AG36" s="74" t="s">
        <v>618</v>
      </c>
      <c r="AH36" s="73"/>
      <c r="AI36" s="74" t="s">
        <v>618</v>
      </c>
      <c r="AJ36" s="74" t="s">
        <v>618</v>
      </c>
      <c r="AK36" s="73"/>
      <c r="AL36" s="74" t="s">
        <v>618</v>
      </c>
      <c r="AM36" s="74" t="s">
        <v>618</v>
      </c>
      <c r="AN36" s="73"/>
      <c r="AO36" s="74" t="s">
        <v>618</v>
      </c>
      <c r="AP36" s="74" t="s">
        <v>618</v>
      </c>
      <c r="AQ36" s="73"/>
      <c r="AR36" s="74" t="s">
        <v>618</v>
      </c>
      <c r="AS36" s="74" t="s">
        <v>618</v>
      </c>
      <c r="AT36" s="73"/>
      <c r="AU36" s="74" t="s">
        <v>618</v>
      </c>
      <c r="AV36" s="74" t="s">
        <v>618</v>
      </c>
      <c r="AW36" s="73"/>
    </row>
    <row r="37" spans="1:49" ht="15" customHeight="1">
      <c r="A37" s="295"/>
      <c r="B37" s="74" t="s">
        <v>346</v>
      </c>
      <c r="C37" s="78">
        <v>2094</v>
      </c>
      <c r="D37" s="74" t="s">
        <v>459</v>
      </c>
      <c r="E37" s="74" t="s">
        <v>385</v>
      </c>
      <c r="F37" s="74" t="s">
        <v>70</v>
      </c>
      <c r="G37" s="74" t="s">
        <v>348</v>
      </c>
      <c r="H37" s="78">
        <v>55</v>
      </c>
      <c r="I37" s="78">
        <v>609.6</v>
      </c>
      <c r="J37" s="78"/>
      <c r="K37" s="77">
        <v>1.785816633508022E-6</v>
      </c>
      <c r="L37" s="77">
        <v>2.0527564233995087E-6</v>
      </c>
      <c r="M37" s="77">
        <v>2.3712377168543647E-6</v>
      </c>
      <c r="N37" s="74" t="s">
        <v>349</v>
      </c>
      <c r="O37" s="74" t="s">
        <v>359</v>
      </c>
      <c r="P37" s="76">
        <v>39569</v>
      </c>
      <c r="Q37" s="74" t="s">
        <v>352</v>
      </c>
      <c r="R37" s="74" t="s">
        <v>368</v>
      </c>
      <c r="S37" s="75">
        <v>32874</v>
      </c>
      <c r="T37" s="74" t="s">
        <v>618</v>
      </c>
      <c r="U37" s="74" t="s">
        <v>618</v>
      </c>
      <c r="V37" s="73"/>
      <c r="W37" s="74" t="s">
        <v>618</v>
      </c>
      <c r="X37" s="74" t="s">
        <v>618</v>
      </c>
      <c r="Y37" s="73"/>
      <c r="Z37" s="74" t="s">
        <v>618</v>
      </c>
      <c r="AA37" s="74" t="s">
        <v>618</v>
      </c>
      <c r="AB37" s="73"/>
      <c r="AC37" s="74" t="s">
        <v>618</v>
      </c>
      <c r="AD37" s="74" t="s">
        <v>618</v>
      </c>
      <c r="AE37" s="73"/>
      <c r="AF37" s="74" t="s">
        <v>618</v>
      </c>
      <c r="AG37" s="74" t="s">
        <v>618</v>
      </c>
      <c r="AH37" s="73"/>
      <c r="AI37" s="74" t="s">
        <v>618</v>
      </c>
      <c r="AJ37" s="74" t="s">
        <v>618</v>
      </c>
      <c r="AK37" s="73"/>
      <c r="AL37" s="74" t="s">
        <v>618</v>
      </c>
      <c r="AM37" s="74" t="s">
        <v>618</v>
      </c>
      <c r="AN37" s="73"/>
      <c r="AO37" s="74" t="s">
        <v>618</v>
      </c>
      <c r="AP37" s="74" t="s">
        <v>618</v>
      </c>
      <c r="AQ37" s="73"/>
      <c r="AR37" s="74" t="s">
        <v>618</v>
      </c>
      <c r="AS37" s="74" t="s">
        <v>618</v>
      </c>
      <c r="AT37" s="73"/>
      <c r="AU37" s="74" t="s">
        <v>618</v>
      </c>
      <c r="AV37" s="74" t="s">
        <v>618</v>
      </c>
      <c r="AW37" s="73"/>
    </row>
    <row r="38" spans="1:49" ht="15" customHeight="1">
      <c r="A38" s="295"/>
      <c r="B38" s="74" t="s">
        <v>346</v>
      </c>
      <c r="C38" s="78">
        <v>2094</v>
      </c>
      <c r="D38" s="74" t="s">
        <v>459</v>
      </c>
      <c r="E38" s="74" t="s">
        <v>385</v>
      </c>
      <c r="F38" s="74" t="s">
        <v>71</v>
      </c>
      <c r="G38" s="74" t="s">
        <v>348</v>
      </c>
      <c r="H38" s="78">
        <v>51</v>
      </c>
      <c r="I38" s="78">
        <v>627.29999999999995</v>
      </c>
      <c r="J38" s="78"/>
      <c r="K38" s="77">
        <v>1.785816633508022E-6</v>
      </c>
      <c r="L38" s="77">
        <v>2.0527564233995087E-6</v>
      </c>
      <c r="M38" s="77">
        <v>2.3712377168543647E-6</v>
      </c>
      <c r="N38" s="74" t="s">
        <v>349</v>
      </c>
      <c r="O38" s="74" t="s">
        <v>359</v>
      </c>
      <c r="P38" s="76">
        <v>39569</v>
      </c>
      <c r="Q38" s="74" t="s">
        <v>352</v>
      </c>
      <c r="R38" s="74" t="s">
        <v>368</v>
      </c>
      <c r="S38" s="75">
        <v>32874</v>
      </c>
      <c r="T38" s="74" t="s">
        <v>618</v>
      </c>
      <c r="U38" s="74" t="s">
        <v>618</v>
      </c>
      <c r="V38" s="73"/>
      <c r="W38" s="74" t="s">
        <v>618</v>
      </c>
      <c r="X38" s="74" t="s">
        <v>618</v>
      </c>
      <c r="Y38" s="73"/>
      <c r="Z38" s="74" t="s">
        <v>618</v>
      </c>
      <c r="AA38" s="74" t="s">
        <v>618</v>
      </c>
      <c r="AB38" s="73"/>
      <c r="AC38" s="74" t="s">
        <v>618</v>
      </c>
      <c r="AD38" s="74" t="s">
        <v>618</v>
      </c>
      <c r="AE38" s="73"/>
      <c r="AF38" s="74" t="s">
        <v>618</v>
      </c>
      <c r="AG38" s="74" t="s">
        <v>618</v>
      </c>
      <c r="AH38" s="73"/>
      <c r="AI38" s="74" t="s">
        <v>618</v>
      </c>
      <c r="AJ38" s="74" t="s">
        <v>618</v>
      </c>
      <c r="AK38" s="73"/>
      <c r="AL38" s="74" t="s">
        <v>618</v>
      </c>
      <c r="AM38" s="74" t="s">
        <v>618</v>
      </c>
      <c r="AN38" s="73"/>
      <c r="AO38" s="74" t="s">
        <v>618</v>
      </c>
      <c r="AP38" s="74" t="s">
        <v>618</v>
      </c>
      <c r="AQ38" s="73"/>
      <c r="AR38" s="74" t="s">
        <v>618</v>
      </c>
      <c r="AS38" s="74" t="s">
        <v>618</v>
      </c>
      <c r="AT38" s="73"/>
      <c r="AU38" s="74" t="s">
        <v>618</v>
      </c>
      <c r="AV38" s="74" t="s">
        <v>618</v>
      </c>
      <c r="AW38" s="73"/>
    </row>
    <row r="39" spans="1:49" ht="15" customHeight="1">
      <c r="A39" s="295"/>
      <c r="B39" s="74" t="s">
        <v>346</v>
      </c>
      <c r="C39" s="78">
        <v>2094</v>
      </c>
      <c r="D39" s="74" t="s">
        <v>459</v>
      </c>
      <c r="E39" s="74" t="s">
        <v>385</v>
      </c>
      <c r="F39" s="74" t="s">
        <v>72</v>
      </c>
      <c r="G39" s="74" t="s">
        <v>348</v>
      </c>
      <c r="H39" s="78">
        <v>419</v>
      </c>
      <c r="I39" s="78">
        <v>4094.1</v>
      </c>
      <c r="J39" s="78"/>
      <c r="K39" s="77">
        <v>1.785816633508022E-6</v>
      </c>
      <c r="L39" s="77">
        <v>2.0527564233995087E-6</v>
      </c>
      <c r="M39" s="77">
        <v>2.3712377168543647E-6</v>
      </c>
      <c r="N39" s="74" t="s">
        <v>349</v>
      </c>
      <c r="O39" s="74" t="s">
        <v>350</v>
      </c>
      <c r="P39" s="76">
        <v>39814</v>
      </c>
      <c r="Q39" s="74" t="s">
        <v>352</v>
      </c>
      <c r="R39" s="74" t="s">
        <v>368</v>
      </c>
      <c r="S39" s="75">
        <v>34060</v>
      </c>
      <c r="T39" s="74" t="s">
        <v>618</v>
      </c>
      <c r="U39" s="74" t="s">
        <v>618</v>
      </c>
      <c r="V39" s="73"/>
      <c r="W39" s="74" t="s">
        <v>618</v>
      </c>
      <c r="X39" s="74" t="s">
        <v>618</v>
      </c>
      <c r="Y39" s="73"/>
      <c r="Z39" s="74" t="s">
        <v>618</v>
      </c>
      <c r="AA39" s="74" t="s">
        <v>618</v>
      </c>
      <c r="AB39" s="73"/>
      <c r="AC39" s="74" t="s">
        <v>618</v>
      </c>
      <c r="AD39" s="74" t="s">
        <v>618</v>
      </c>
      <c r="AE39" s="73"/>
      <c r="AF39" s="74" t="s">
        <v>618</v>
      </c>
      <c r="AG39" s="74" t="s">
        <v>618</v>
      </c>
      <c r="AH39" s="73"/>
      <c r="AI39" s="74" t="s">
        <v>618</v>
      </c>
      <c r="AJ39" s="74" t="s">
        <v>618</v>
      </c>
      <c r="AK39" s="73"/>
      <c r="AL39" s="74" t="s">
        <v>618</v>
      </c>
      <c r="AM39" s="74" t="s">
        <v>618</v>
      </c>
      <c r="AN39" s="73"/>
      <c r="AO39" s="74" t="s">
        <v>618</v>
      </c>
      <c r="AP39" s="74" t="s">
        <v>618</v>
      </c>
      <c r="AQ39" s="73"/>
      <c r="AR39" s="74" t="s">
        <v>618</v>
      </c>
      <c r="AS39" s="74" t="s">
        <v>618</v>
      </c>
      <c r="AT39" s="73"/>
      <c r="AU39" s="74" t="s">
        <v>618</v>
      </c>
      <c r="AV39" s="74" t="s">
        <v>618</v>
      </c>
      <c r="AW39" s="73"/>
    </row>
    <row r="40" spans="1:49" ht="15" customHeight="1">
      <c r="A40" s="295"/>
      <c r="B40" s="74" t="s">
        <v>346</v>
      </c>
      <c r="C40" s="78">
        <v>2161</v>
      </c>
      <c r="D40" s="74" t="s">
        <v>490</v>
      </c>
      <c r="E40" s="74" t="s">
        <v>385</v>
      </c>
      <c r="F40" s="74" t="s">
        <v>152</v>
      </c>
      <c r="G40" s="74" t="s">
        <v>348</v>
      </c>
      <c r="H40" s="78">
        <v>60</v>
      </c>
      <c r="I40" s="78">
        <v>600</v>
      </c>
      <c r="J40" s="78"/>
      <c r="K40" s="77">
        <v>2.071027813159413E-6</v>
      </c>
      <c r="L40" s="77">
        <v>1.556118473574939E-4</v>
      </c>
      <c r="M40" s="77">
        <v>2.0413592438200465E-4</v>
      </c>
      <c r="N40" s="74" t="s">
        <v>349</v>
      </c>
      <c r="O40" s="74" t="s">
        <v>359</v>
      </c>
      <c r="P40" s="75">
        <v>39203</v>
      </c>
      <c r="Q40" s="74" t="s">
        <v>352</v>
      </c>
      <c r="R40" s="74" t="s">
        <v>368</v>
      </c>
      <c r="S40" s="75">
        <v>27973</v>
      </c>
      <c r="T40" s="74" t="s">
        <v>618</v>
      </c>
      <c r="U40" s="74" t="s">
        <v>618</v>
      </c>
      <c r="V40" s="73"/>
      <c r="W40" s="74" t="s">
        <v>618</v>
      </c>
      <c r="X40" s="74" t="s">
        <v>618</v>
      </c>
      <c r="Y40" s="73"/>
      <c r="Z40" s="74" t="s">
        <v>618</v>
      </c>
      <c r="AA40" s="74" t="s">
        <v>618</v>
      </c>
      <c r="AB40" s="73"/>
      <c r="AC40" s="74" t="s">
        <v>618</v>
      </c>
      <c r="AD40" s="74" t="s">
        <v>618</v>
      </c>
      <c r="AE40" s="73"/>
      <c r="AF40" s="74" t="s">
        <v>618</v>
      </c>
      <c r="AG40" s="74" t="s">
        <v>618</v>
      </c>
      <c r="AH40" s="73"/>
      <c r="AI40" s="74" t="s">
        <v>618</v>
      </c>
      <c r="AJ40" s="74" t="s">
        <v>618</v>
      </c>
      <c r="AK40" s="73"/>
      <c r="AL40" s="74" t="s">
        <v>618</v>
      </c>
      <c r="AM40" s="74" t="s">
        <v>618</v>
      </c>
      <c r="AN40" s="73"/>
      <c r="AO40" s="74" t="s">
        <v>618</v>
      </c>
      <c r="AP40" s="74" t="s">
        <v>618</v>
      </c>
      <c r="AQ40" s="73"/>
      <c r="AR40" s="74" t="s">
        <v>618</v>
      </c>
      <c r="AS40" s="74" t="s">
        <v>618</v>
      </c>
      <c r="AT40" s="73"/>
      <c r="AU40" s="74" t="s">
        <v>618</v>
      </c>
      <c r="AV40" s="74" t="s">
        <v>618</v>
      </c>
      <c r="AW40" s="73"/>
    </row>
    <row r="41" spans="1:49" ht="15" customHeight="1">
      <c r="A41" s="295"/>
      <c r="B41" s="74" t="s">
        <v>346</v>
      </c>
      <c r="C41" s="78">
        <v>2708</v>
      </c>
      <c r="D41" s="74" t="s">
        <v>499</v>
      </c>
      <c r="E41" s="74" t="s">
        <v>402</v>
      </c>
      <c r="F41" s="74" t="s">
        <v>169</v>
      </c>
      <c r="G41" s="74" t="s">
        <v>348</v>
      </c>
      <c r="H41" s="78">
        <v>153</v>
      </c>
      <c r="I41" s="78">
        <v>1242</v>
      </c>
      <c r="J41" s="78"/>
      <c r="K41" s="77">
        <v>1.9909394109184244E-5</v>
      </c>
      <c r="L41" s="77">
        <v>7.2566996153398384E-6</v>
      </c>
      <c r="M41" s="77">
        <v>9.1368959928651446E-6</v>
      </c>
      <c r="N41" s="74" t="s">
        <v>349</v>
      </c>
      <c r="O41" s="74" t="s">
        <v>359</v>
      </c>
      <c r="P41" s="76">
        <v>38838</v>
      </c>
      <c r="Q41" s="74" t="s">
        <v>352</v>
      </c>
      <c r="R41" s="74" t="s">
        <v>368</v>
      </c>
      <c r="S41" s="76">
        <v>26969</v>
      </c>
      <c r="T41" s="74" t="s">
        <v>618</v>
      </c>
      <c r="U41" s="74" t="s">
        <v>618</v>
      </c>
      <c r="V41" s="79"/>
      <c r="W41" s="74" t="s">
        <v>618</v>
      </c>
      <c r="X41" s="74" t="s">
        <v>618</v>
      </c>
      <c r="Y41" s="73"/>
      <c r="Z41" s="74" t="s">
        <v>618</v>
      </c>
      <c r="AA41" s="74" t="s">
        <v>618</v>
      </c>
      <c r="AB41" s="73"/>
      <c r="AC41" s="74" t="s">
        <v>618</v>
      </c>
      <c r="AD41" s="74" t="s">
        <v>618</v>
      </c>
      <c r="AE41" s="73"/>
      <c r="AF41" s="74" t="s">
        <v>618</v>
      </c>
      <c r="AG41" s="74" t="s">
        <v>618</v>
      </c>
      <c r="AH41" s="73"/>
      <c r="AI41" s="74" t="s">
        <v>618</v>
      </c>
      <c r="AJ41" s="74" t="s">
        <v>618</v>
      </c>
      <c r="AK41" s="73"/>
      <c r="AL41" s="74" t="s">
        <v>618</v>
      </c>
      <c r="AM41" s="74" t="s">
        <v>618</v>
      </c>
      <c r="AN41" s="73"/>
      <c r="AO41" s="74" t="s">
        <v>618</v>
      </c>
      <c r="AP41" s="74" t="s">
        <v>618</v>
      </c>
      <c r="AQ41" s="73"/>
      <c r="AR41" s="74" t="s">
        <v>618</v>
      </c>
      <c r="AS41" s="74" t="s">
        <v>618</v>
      </c>
      <c r="AT41" s="73"/>
      <c r="AU41" s="74" t="s">
        <v>618</v>
      </c>
      <c r="AV41" s="74" t="s">
        <v>618</v>
      </c>
      <c r="AW41" s="73"/>
    </row>
    <row r="42" spans="1:49" ht="15" customHeight="1">
      <c r="A42" s="295"/>
      <c r="B42" s="74" t="s">
        <v>346</v>
      </c>
      <c r="C42" s="78">
        <v>2837</v>
      </c>
      <c r="D42" s="74" t="s">
        <v>447</v>
      </c>
      <c r="E42" s="74" t="s">
        <v>448</v>
      </c>
      <c r="F42" s="74" t="s">
        <v>20</v>
      </c>
      <c r="G42" s="74" t="s">
        <v>348</v>
      </c>
      <c r="H42" s="78">
        <v>144</v>
      </c>
      <c r="I42" s="78">
        <v>1205</v>
      </c>
      <c r="J42" s="78"/>
      <c r="K42" s="77">
        <v>6.5914297497611452E-7</v>
      </c>
      <c r="L42" s="77">
        <v>7.8466597728654499E-6</v>
      </c>
      <c r="M42" s="77">
        <v>9.4325962006942967E-6</v>
      </c>
      <c r="N42" s="74" t="s">
        <v>349</v>
      </c>
      <c r="O42" s="74" t="s">
        <v>359</v>
      </c>
      <c r="P42" s="76">
        <v>36434</v>
      </c>
      <c r="Q42" s="74" t="s">
        <v>352</v>
      </c>
      <c r="R42" s="74" t="s">
        <v>368</v>
      </c>
      <c r="S42" s="76">
        <v>29221</v>
      </c>
      <c r="T42" s="74" t="s">
        <v>618</v>
      </c>
      <c r="U42" s="74" t="s">
        <v>618</v>
      </c>
      <c r="V42" s="79"/>
      <c r="W42" s="74" t="s">
        <v>618</v>
      </c>
      <c r="X42" s="74" t="s">
        <v>618</v>
      </c>
      <c r="Y42" s="73"/>
      <c r="Z42" s="74" t="s">
        <v>618</v>
      </c>
      <c r="AA42" s="74" t="s">
        <v>618</v>
      </c>
      <c r="AB42" s="73"/>
      <c r="AC42" s="74" t="s">
        <v>618</v>
      </c>
      <c r="AD42" s="74" t="s">
        <v>618</v>
      </c>
      <c r="AE42" s="73"/>
      <c r="AF42" s="74" t="s">
        <v>618</v>
      </c>
      <c r="AG42" s="74" t="s">
        <v>618</v>
      </c>
      <c r="AH42" s="73"/>
      <c r="AI42" s="74" t="s">
        <v>618</v>
      </c>
      <c r="AJ42" s="74" t="s">
        <v>618</v>
      </c>
      <c r="AK42" s="73"/>
      <c r="AL42" s="74" t="s">
        <v>618</v>
      </c>
      <c r="AM42" s="74" t="s">
        <v>618</v>
      </c>
      <c r="AN42" s="73"/>
      <c r="AO42" s="74" t="s">
        <v>618</v>
      </c>
      <c r="AP42" s="74" t="s">
        <v>618</v>
      </c>
      <c r="AQ42" s="73"/>
      <c r="AR42" s="74" t="s">
        <v>618</v>
      </c>
      <c r="AS42" s="74" t="s">
        <v>618</v>
      </c>
      <c r="AT42" s="73"/>
      <c r="AU42" s="74" t="s">
        <v>618</v>
      </c>
      <c r="AV42" s="74" t="s">
        <v>618</v>
      </c>
      <c r="AW42" s="73"/>
    </row>
    <row r="43" spans="1:49" ht="15" customHeight="1">
      <c r="A43" s="295"/>
      <c r="B43" s="74" t="s">
        <v>346</v>
      </c>
      <c r="C43" s="78">
        <v>6085</v>
      </c>
      <c r="D43" s="74" t="s">
        <v>489</v>
      </c>
      <c r="E43" s="74" t="s">
        <v>413</v>
      </c>
      <c r="F43" s="74" t="s">
        <v>248</v>
      </c>
      <c r="G43" s="74" t="s">
        <v>348</v>
      </c>
      <c r="H43" s="78">
        <v>468</v>
      </c>
      <c r="I43" s="78">
        <v>4650</v>
      </c>
      <c r="J43" s="78"/>
      <c r="K43" s="77">
        <v>1.1016247093440251E-6</v>
      </c>
      <c r="L43" s="77">
        <v>3.325418358272304E-6</v>
      </c>
      <c r="M43" s="77">
        <v>7.3142230108568336E-6</v>
      </c>
      <c r="N43" s="74" t="s">
        <v>349</v>
      </c>
      <c r="O43" s="74" t="s">
        <v>350</v>
      </c>
      <c r="P43" s="75">
        <v>38108</v>
      </c>
      <c r="Q43" s="74" t="s">
        <v>352</v>
      </c>
      <c r="R43" s="74" t="s">
        <v>368</v>
      </c>
      <c r="S43" s="75">
        <v>33025</v>
      </c>
      <c r="T43" s="74" t="s">
        <v>618</v>
      </c>
      <c r="U43" s="74" t="s">
        <v>618</v>
      </c>
      <c r="V43" s="73"/>
      <c r="W43" s="74" t="s">
        <v>618</v>
      </c>
      <c r="X43" s="74" t="s">
        <v>618</v>
      </c>
      <c r="Y43" s="73"/>
      <c r="Z43" s="74" t="s">
        <v>618</v>
      </c>
      <c r="AA43" s="74" t="s">
        <v>618</v>
      </c>
      <c r="AB43" s="73"/>
      <c r="AC43" s="74" t="s">
        <v>618</v>
      </c>
      <c r="AD43" s="74" t="s">
        <v>618</v>
      </c>
      <c r="AE43" s="73"/>
      <c r="AF43" s="74" t="s">
        <v>618</v>
      </c>
      <c r="AG43" s="74" t="s">
        <v>618</v>
      </c>
      <c r="AH43" s="73"/>
      <c r="AI43" s="74" t="s">
        <v>618</v>
      </c>
      <c r="AJ43" s="74" t="s">
        <v>618</v>
      </c>
      <c r="AK43" s="73"/>
      <c r="AL43" s="74" t="s">
        <v>618</v>
      </c>
      <c r="AM43" s="74" t="s">
        <v>618</v>
      </c>
      <c r="AN43" s="73"/>
      <c r="AO43" s="74" t="s">
        <v>618</v>
      </c>
      <c r="AP43" s="74" t="s">
        <v>618</v>
      </c>
      <c r="AQ43" s="73"/>
      <c r="AR43" s="74" t="s">
        <v>618</v>
      </c>
      <c r="AS43" s="74" t="s">
        <v>618</v>
      </c>
      <c r="AT43" s="73"/>
      <c r="AU43" s="74" t="s">
        <v>618</v>
      </c>
      <c r="AV43" s="74" t="s">
        <v>618</v>
      </c>
      <c r="AW43" s="73"/>
    </row>
    <row r="44" spans="1:49" ht="15" customHeight="1">
      <c r="A44" s="295"/>
      <c r="B44" s="74" t="s">
        <v>346</v>
      </c>
      <c r="C44" s="78">
        <v>2732</v>
      </c>
      <c r="D44" s="74" t="s">
        <v>501</v>
      </c>
      <c r="E44" s="74" t="s">
        <v>402</v>
      </c>
      <c r="F44" s="74" t="s">
        <v>79</v>
      </c>
      <c r="G44" s="74" t="s">
        <v>348</v>
      </c>
      <c r="H44" s="78">
        <v>99.5</v>
      </c>
      <c r="I44" s="78">
        <v>1059</v>
      </c>
      <c r="J44" s="78"/>
      <c r="K44" s="77">
        <v>5.0753863257898467E-5</v>
      </c>
      <c r="L44" s="77">
        <v>2.0830575116183865E-5</v>
      </c>
      <c r="M44" s="77">
        <v>2.0947980687712977E-5</v>
      </c>
      <c r="N44" s="74" t="s">
        <v>349</v>
      </c>
      <c r="O44" s="74" t="s">
        <v>359</v>
      </c>
      <c r="P44" s="76">
        <v>39114</v>
      </c>
      <c r="Q44" s="74" t="s">
        <v>352</v>
      </c>
      <c r="R44" s="74" t="s">
        <v>395</v>
      </c>
      <c r="S44" s="75">
        <v>34700</v>
      </c>
      <c r="T44" s="74" t="s">
        <v>618</v>
      </c>
      <c r="U44" s="74" t="s">
        <v>618</v>
      </c>
      <c r="V44" s="79"/>
      <c r="W44" s="74" t="s">
        <v>618</v>
      </c>
      <c r="X44" s="74" t="s">
        <v>618</v>
      </c>
      <c r="Y44" s="79"/>
      <c r="Z44" s="74" t="s">
        <v>618</v>
      </c>
      <c r="AA44" s="74" t="s">
        <v>618</v>
      </c>
      <c r="AB44" s="73"/>
      <c r="AC44" s="74" t="s">
        <v>618</v>
      </c>
      <c r="AD44" s="74" t="s">
        <v>618</v>
      </c>
      <c r="AE44" s="73"/>
      <c r="AF44" s="74" t="s">
        <v>618</v>
      </c>
      <c r="AG44" s="74" t="s">
        <v>618</v>
      </c>
      <c r="AH44" s="73"/>
      <c r="AI44" s="74" t="s">
        <v>618</v>
      </c>
      <c r="AJ44" s="74" t="s">
        <v>618</v>
      </c>
      <c r="AK44" s="73"/>
      <c r="AL44" s="74" t="s">
        <v>618</v>
      </c>
      <c r="AM44" s="74" t="s">
        <v>618</v>
      </c>
      <c r="AN44" s="73"/>
      <c r="AO44" s="74" t="s">
        <v>618</v>
      </c>
      <c r="AP44" s="74" t="s">
        <v>618</v>
      </c>
      <c r="AQ44" s="73"/>
      <c r="AR44" s="74" t="s">
        <v>618</v>
      </c>
      <c r="AS44" s="74" t="s">
        <v>618</v>
      </c>
      <c r="AT44" s="73"/>
      <c r="AU44" s="74" t="s">
        <v>618</v>
      </c>
      <c r="AV44" s="74" t="s">
        <v>618</v>
      </c>
      <c r="AW44" s="73"/>
    </row>
    <row r="45" spans="1:49" ht="15" customHeight="1">
      <c r="A45" s="295"/>
      <c r="B45" s="74" t="s">
        <v>346</v>
      </c>
      <c r="C45" s="78">
        <v>2161</v>
      </c>
      <c r="D45" s="74" t="s">
        <v>490</v>
      </c>
      <c r="E45" s="74" t="s">
        <v>385</v>
      </c>
      <c r="F45" s="74" t="s">
        <v>153</v>
      </c>
      <c r="G45" s="74" t="s">
        <v>348</v>
      </c>
      <c r="H45" s="78">
        <v>105</v>
      </c>
      <c r="I45" s="78">
        <v>1010</v>
      </c>
      <c r="J45" s="78"/>
      <c r="K45" s="77">
        <v>2.5928416727701587E-6</v>
      </c>
      <c r="L45" s="77">
        <v>8.3470662522331198E-4</v>
      </c>
      <c r="M45" s="77">
        <v>5.4490278301828194E-4</v>
      </c>
      <c r="N45" s="74" t="s">
        <v>349</v>
      </c>
      <c r="O45" s="74" t="s">
        <v>359</v>
      </c>
      <c r="P45" s="75">
        <v>39873</v>
      </c>
      <c r="Q45" s="74" t="s">
        <v>352</v>
      </c>
      <c r="R45" s="74" t="s">
        <v>368</v>
      </c>
      <c r="S45" s="75">
        <v>25689</v>
      </c>
      <c r="T45" s="74" t="s">
        <v>352</v>
      </c>
      <c r="U45" s="74" t="s">
        <v>368</v>
      </c>
      <c r="V45" s="75">
        <v>34455</v>
      </c>
      <c r="W45" s="74" t="s">
        <v>618</v>
      </c>
      <c r="X45" s="74" t="s">
        <v>618</v>
      </c>
      <c r="Y45" s="73"/>
      <c r="Z45" s="74" t="s">
        <v>618</v>
      </c>
      <c r="AA45" s="74" t="s">
        <v>618</v>
      </c>
      <c r="AB45" s="73"/>
      <c r="AC45" s="74" t="s">
        <v>618</v>
      </c>
      <c r="AD45" s="74" t="s">
        <v>618</v>
      </c>
      <c r="AE45" s="73"/>
      <c r="AF45" s="74" t="s">
        <v>618</v>
      </c>
      <c r="AG45" s="74" t="s">
        <v>618</v>
      </c>
      <c r="AH45" s="73"/>
      <c r="AI45" s="74" t="s">
        <v>618</v>
      </c>
      <c r="AJ45" s="74" t="s">
        <v>618</v>
      </c>
      <c r="AK45" s="73"/>
      <c r="AL45" s="74" t="s">
        <v>618</v>
      </c>
      <c r="AM45" s="74" t="s">
        <v>618</v>
      </c>
      <c r="AN45" s="73"/>
      <c r="AO45" s="74" t="s">
        <v>618</v>
      </c>
      <c r="AP45" s="74" t="s">
        <v>618</v>
      </c>
      <c r="AQ45" s="73"/>
      <c r="AR45" s="74" t="s">
        <v>618</v>
      </c>
      <c r="AS45" s="74" t="s">
        <v>618</v>
      </c>
      <c r="AT45" s="73"/>
      <c r="AU45" s="74" t="s">
        <v>618</v>
      </c>
      <c r="AV45" s="74" t="s">
        <v>618</v>
      </c>
      <c r="AW45" s="73"/>
    </row>
    <row r="46" spans="1:49" ht="15" customHeight="1">
      <c r="A46" s="295"/>
      <c r="B46" s="74" t="s">
        <v>346</v>
      </c>
      <c r="C46" s="78">
        <v>1218</v>
      </c>
      <c r="D46" s="74" t="s">
        <v>519</v>
      </c>
      <c r="E46" s="74" t="s">
        <v>422</v>
      </c>
      <c r="F46" s="74" t="s">
        <v>135</v>
      </c>
      <c r="G46" s="74" t="s">
        <v>348</v>
      </c>
      <c r="H46" s="78">
        <v>44</v>
      </c>
      <c r="I46" s="78">
        <v>465</v>
      </c>
      <c r="J46" s="78"/>
      <c r="K46" s="77">
        <v>3.3505695187433232E-5</v>
      </c>
      <c r="L46" s="77">
        <v>1.3332118440656117E-4</v>
      </c>
      <c r="M46" s="77">
        <v>8.7666063068977406E-5</v>
      </c>
      <c r="N46" s="74" t="s">
        <v>360</v>
      </c>
      <c r="O46" s="74" t="s">
        <v>520</v>
      </c>
      <c r="P46" s="76">
        <v>38808</v>
      </c>
      <c r="Q46" s="74" t="s">
        <v>352</v>
      </c>
      <c r="R46" s="74" t="s">
        <v>377</v>
      </c>
      <c r="S46" s="75">
        <v>27303</v>
      </c>
      <c r="T46" s="74" t="s">
        <v>618</v>
      </c>
      <c r="U46" s="74" t="s">
        <v>618</v>
      </c>
      <c r="V46" s="73"/>
      <c r="W46" s="74" t="s">
        <v>618</v>
      </c>
      <c r="X46" s="74" t="s">
        <v>618</v>
      </c>
      <c r="Y46" s="73"/>
      <c r="Z46" s="74" t="s">
        <v>618</v>
      </c>
      <c r="AA46" s="74" t="s">
        <v>618</v>
      </c>
      <c r="AB46" s="73"/>
      <c r="AC46" s="74" t="s">
        <v>618</v>
      </c>
      <c r="AD46" s="74" t="s">
        <v>618</v>
      </c>
      <c r="AE46" s="73"/>
      <c r="AF46" s="74" t="s">
        <v>618</v>
      </c>
      <c r="AG46" s="74" t="s">
        <v>618</v>
      </c>
      <c r="AH46" s="73"/>
      <c r="AI46" s="74" t="s">
        <v>618</v>
      </c>
      <c r="AJ46" s="74" t="s">
        <v>618</v>
      </c>
      <c r="AK46" s="73"/>
      <c r="AL46" s="74" t="s">
        <v>618</v>
      </c>
      <c r="AM46" s="74" t="s">
        <v>618</v>
      </c>
      <c r="AN46" s="73"/>
      <c r="AO46" s="74" t="s">
        <v>618</v>
      </c>
      <c r="AP46" s="74" t="s">
        <v>618</v>
      </c>
      <c r="AQ46" s="73"/>
      <c r="AR46" s="74" t="s">
        <v>618</v>
      </c>
      <c r="AS46" s="74" t="s">
        <v>618</v>
      </c>
      <c r="AT46" s="73"/>
      <c r="AU46" s="74" t="s">
        <v>618</v>
      </c>
      <c r="AV46" s="74" t="s">
        <v>618</v>
      </c>
      <c r="AW46" s="73"/>
    </row>
    <row r="47" spans="1:49" ht="15" customHeight="1">
      <c r="A47" s="295"/>
      <c r="B47" s="74" t="s">
        <v>346</v>
      </c>
      <c r="C47" s="78">
        <v>2716</v>
      </c>
      <c r="D47" s="74" t="s">
        <v>511</v>
      </c>
      <c r="E47" s="74" t="s">
        <v>402</v>
      </c>
      <c r="F47" s="74" t="s">
        <v>176</v>
      </c>
      <c r="G47" s="74" t="s">
        <v>348</v>
      </c>
      <c r="H47" s="78">
        <v>106</v>
      </c>
      <c r="I47" s="78">
        <v>944</v>
      </c>
      <c r="J47" s="78"/>
      <c r="K47" s="77">
        <v>3.9246515470455716E-6</v>
      </c>
      <c r="L47" s="77">
        <v>5.836178084259845E-6</v>
      </c>
      <c r="M47" s="77">
        <v>5.3139532893533048E-6</v>
      </c>
      <c r="N47" s="74" t="s">
        <v>352</v>
      </c>
      <c r="O47" s="74" t="s">
        <v>368</v>
      </c>
      <c r="P47" s="76">
        <v>27546</v>
      </c>
      <c r="Q47" s="74" t="s">
        <v>352</v>
      </c>
      <c r="R47" s="74" t="s">
        <v>368</v>
      </c>
      <c r="S47" s="76">
        <v>27485</v>
      </c>
      <c r="T47" s="74" t="s">
        <v>618</v>
      </c>
      <c r="U47" s="74" t="s">
        <v>618</v>
      </c>
      <c r="V47" s="79"/>
      <c r="W47" s="74" t="s">
        <v>618</v>
      </c>
      <c r="X47" s="74" t="s">
        <v>618</v>
      </c>
      <c r="Y47" s="79"/>
      <c r="Z47" s="74" t="s">
        <v>618</v>
      </c>
      <c r="AA47" s="74" t="s">
        <v>618</v>
      </c>
      <c r="AB47" s="73"/>
      <c r="AC47" s="74" t="s">
        <v>618</v>
      </c>
      <c r="AD47" s="74" t="s">
        <v>618</v>
      </c>
      <c r="AE47" s="73"/>
      <c r="AF47" s="74" t="s">
        <v>618</v>
      </c>
      <c r="AG47" s="74" t="s">
        <v>618</v>
      </c>
      <c r="AH47" s="73"/>
      <c r="AI47" s="74" t="s">
        <v>618</v>
      </c>
      <c r="AJ47" s="74" t="s">
        <v>618</v>
      </c>
      <c r="AK47" s="73"/>
      <c r="AL47" s="74" t="s">
        <v>618</v>
      </c>
      <c r="AM47" s="74" t="s">
        <v>618</v>
      </c>
      <c r="AN47" s="73"/>
      <c r="AO47" s="74" t="s">
        <v>618</v>
      </c>
      <c r="AP47" s="74" t="s">
        <v>618</v>
      </c>
      <c r="AQ47" s="73"/>
      <c r="AR47" s="74" t="s">
        <v>618</v>
      </c>
      <c r="AS47" s="74" t="s">
        <v>618</v>
      </c>
      <c r="AT47" s="73"/>
      <c r="AU47" s="74" t="s">
        <v>618</v>
      </c>
      <c r="AV47" s="74" t="s">
        <v>618</v>
      </c>
      <c r="AW47" s="73"/>
    </row>
    <row r="48" spans="1:49" ht="15" customHeight="1">
      <c r="A48" s="295"/>
      <c r="B48" s="74" t="s">
        <v>346</v>
      </c>
      <c r="C48" s="78">
        <v>3131</v>
      </c>
      <c r="D48" s="74" t="s">
        <v>483</v>
      </c>
      <c r="E48" s="74" t="s">
        <v>433</v>
      </c>
      <c r="F48" s="74" t="s">
        <v>484</v>
      </c>
      <c r="G48" s="74" t="s">
        <v>348</v>
      </c>
      <c r="H48" s="78">
        <v>188</v>
      </c>
      <c r="I48" s="78">
        <v>1794</v>
      </c>
      <c r="J48" s="78"/>
      <c r="K48" s="77">
        <v>2.7427076100380301E-4</v>
      </c>
      <c r="L48" s="77">
        <v>1.7508002182276937E-6</v>
      </c>
      <c r="M48" s="77">
        <v>1.1133002923588258E-6</v>
      </c>
      <c r="N48" s="74" t="s">
        <v>352</v>
      </c>
      <c r="O48" s="74" t="s">
        <v>368</v>
      </c>
      <c r="P48" s="76">
        <v>21702</v>
      </c>
      <c r="Q48" s="74" t="s">
        <v>352</v>
      </c>
      <c r="R48" s="74" t="s">
        <v>368</v>
      </c>
      <c r="S48" s="76">
        <v>28185</v>
      </c>
      <c r="T48" s="74" t="s">
        <v>618</v>
      </c>
      <c r="U48" s="74" t="s">
        <v>618</v>
      </c>
      <c r="V48" s="79"/>
      <c r="W48" s="74" t="s">
        <v>618</v>
      </c>
      <c r="X48" s="74" t="s">
        <v>618</v>
      </c>
      <c r="Y48" s="79"/>
      <c r="Z48" s="74" t="s">
        <v>618</v>
      </c>
      <c r="AA48" s="74" t="s">
        <v>618</v>
      </c>
      <c r="AB48" s="73"/>
      <c r="AC48" s="74" t="s">
        <v>618</v>
      </c>
      <c r="AD48" s="74" t="s">
        <v>618</v>
      </c>
      <c r="AE48" s="73"/>
      <c r="AF48" s="74" t="s">
        <v>618</v>
      </c>
      <c r="AG48" s="74" t="s">
        <v>618</v>
      </c>
      <c r="AH48" s="73"/>
      <c r="AI48" s="74" t="s">
        <v>618</v>
      </c>
      <c r="AJ48" s="74" t="s">
        <v>618</v>
      </c>
      <c r="AK48" s="73"/>
      <c r="AL48" s="74" t="s">
        <v>618</v>
      </c>
      <c r="AM48" s="74" t="s">
        <v>618</v>
      </c>
      <c r="AN48" s="73"/>
      <c r="AO48" s="74" t="s">
        <v>618</v>
      </c>
      <c r="AP48" s="74" t="s">
        <v>618</v>
      </c>
      <c r="AQ48" s="73"/>
      <c r="AR48" s="74" t="s">
        <v>618</v>
      </c>
      <c r="AS48" s="74" t="s">
        <v>618</v>
      </c>
      <c r="AT48" s="73"/>
      <c r="AU48" s="74" t="s">
        <v>618</v>
      </c>
      <c r="AV48" s="74" t="s">
        <v>618</v>
      </c>
      <c r="AW48" s="73"/>
    </row>
    <row r="49" spans="1:49" ht="15" customHeight="1">
      <c r="A49" s="295"/>
      <c r="B49" s="74" t="s">
        <v>346</v>
      </c>
      <c r="C49" s="78">
        <v>3131</v>
      </c>
      <c r="D49" s="74" t="s">
        <v>483</v>
      </c>
      <c r="E49" s="74" t="s">
        <v>433</v>
      </c>
      <c r="F49" s="74" t="s">
        <v>485</v>
      </c>
      <c r="G49" s="74" t="s">
        <v>348</v>
      </c>
      <c r="H49" s="78">
        <v>188</v>
      </c>
      <c r="I49" s="78">
        <v>1794</v>
      </c>
      <c r="J49" s="78"/>
      <c r="K49" s="77">
        <v>2.7427076100380301E-4</v>
      </c>
      <c r="L49" s="77">
        <v>1.7508002182276937E-6</v>
      </c>
      <c r="M49" s="77">
        <v>1.1133002923588258E-6</v>
      </c>
      <c r="N49" s="74" t="s">
        <v>352</v>
      </c>
      <c r="O49" s="74" t="s">
        <v>368</v>
      </c>
      <c r="P49" s="76">
        <v>22068</v>
      </c>
      <c r="Q49" s="74" t="s">
        <v>352</v>
      </c>
      <c r="R49" s="74" t="s">
        <v>368</v>
      </c>
      <c r="S49" s="76">
        <v>28185</v>
      </c>
      <c r="T49" s="74" t="s">
        <v>618</v>
      </c>
      <c r="U49" s="74" t="s">
        <v>618</v>
      </c>
      <c r="V49" s="79"/>
      <c r="W49" s="74" t="s">
        <v>618</v>
      </c>
      <c r="X49" s="74" t="s">
        <v>618</v>
      </c>
      <c r="Y49" s="79"/>
      <c r="Z49" s="74" t="s">
        <v>618</v>
      </c>
      <c r="AA49" s="74" t="s">
        <v>618</v>
      </c>
      <c r="AB49" s="73"/>
      <c r="AC49" s="74" t="s">
        <v>618</v>
      </c>
      <c r="AD49" s="74" t="s">
        <v>618</v>
      </c>
      <c r="AE49" s="73"/>
      <c r="AF49" s="74" t="s">
        <v>618</v>
      </c>
      <c r="AG49" s="74" t="s">
        <v>618</v>
      </c>
      <c r="AH49" s="73"/>
      <c r="AI49" s="74" t="s">
        <v>618</v>
      </c>
      <c r="AJ49" s="74" t="s">
        <v>618</v>
      </c>
      <c r="AK49" s="73"/>
      <c r="AL49" s="74" t="s">
        <v>618</v>
      </c>
      <c r="AM49" s="74" t="s">
        <v>618</v>
      </c>
      <c r="AN49" s="73"/>
      <c r="AO49" s="74" t="s">
        <v>618</v>
      </c>
      <c r="AP49" s="74" t="s">
        <v>618</v>
      </c>
      <c r="AQ49" s="73"/>
      <c r="AR49" s="74" t="s">
        <v>618</v>
      </c>
      <c r="AS49" s="74" t="s">
        <v>618</v>
      </c>
      <c r="AT49" s="73"/>
      <c r="AU49" s="74" t="s">
        <v>618</v>
      </c>
      <c r="AV49" s="74" t="s">
        <v>618</v>
      </c>
      <c r="AW49" s="73"/>
    </row>
    <row r="50" spans="1:49" ht="15" customHeight="1">
      <c r="A50" s="295"/>
      <c r="B50" s="74" t="s">
        <v>346</v>
      </c>
      <c r="C50" s="78">
        <v>3179</v>
      </c>
      <c r="D50" s="74" t="s">
        <v>505</v>
      </c>
      <c r="E50" s="74" t="s">
        <v>433</v>
      </c>
      <c r="F50" s="74" t="s">
        <v>84</v>
      </c>
      <c r="G50" s="74" t="s">
        <v>348</v>
      </c>
      <c r="H50" s="78">
        <v>590</v>
      </c>
      <c r="I50" s="78">
        <v>5700</v>
      </c>
      <c r="J50" s="78"/>
      <c r="K50" s="77">
        <v>1.9962309398449769E-6</v>
      </c>
      <c r="L50" s="77">
        <v>3.5795578738163131E-6</v>
      </c>
      <c r="M50" s="77">
        <v>6.4211254563555965E-6</v>
      </c>
      <c r="N50" s="74" t="s">
        <v>352</v>
      </c>
      <c r="O50" s="74" t="s">
        <v>846</v>
      </c>
      <c r="P50" s="76">
        <v>25204</v>
      </c>
      <c r="Q50" s="74" t="s">
        <v>351</v>
      </c>
      <c r="R50" s="74" t="s">
        <v>506</v>
      </c>
      <c r="S50" s="76">
        <v>39965</v>
      </c>
      <c r="T50" s="74" t="s">
        <v>618</v>
      </c>
      <c r="U50" s="74" t="s">
        <v>618</v>
      </c>
      <c r="V50" s="73"/>
      <c r="W50" s="74" t="s">
        <v>618</v>
      </c>
      <c r="X50" s="74" t="s">
        <v>618</v>
      </c>
      <c r="Y50" s="73"/>
      <c r="Z50" s="74" t="s">
        <v>618</v>
      </c>
      <c r="AA50" s="74" t="s">
        <v>618</v>
      </c>
      <c r="AB50" s="73"/>
      <c r="AC50" s="74" t="s">
        <v>618</v>
      </c>
      <c r="AD50" s="74" t="s">
        <v>618</v>
      </c>
      <c r="AE50" s="73"/>
      <c r="AF50" s="74" t="s">
        <v>618</v>
      </c>
      <c r="AG50" s="74" t="s">
        <v>618</v>
      </c>
      <c r="AH50" s="73"/>
      <c r="AI50" s="74" t="s">
        <v>618</v>
      </c>
      <c r="AJ50" s="74" t="s">
        <v>618</v>
      </c>
      <c r="AK50" s="73"/>
      <c r="AL50" s="74" t="s">
        <v>618</v>
      </c>
      <c r="AM50" s="74" t="s">
        <v>618</v>
      </c>
      <c r="AN50" s="73"/>
      <c r="AO50" s="74" t="s">
        <v>618</v>
      </c>
      <c r="AP50" s="74" t="s">
        <v>618</v>
      </c>
      <c r="AQ50" s="73"/>
      <c r="AR50" s="74" t="s">
        <v>618</v>
      </c>
      <c r="AS50" s="74" t="s">
        <v>618</v>
      </c>
      <c r="AT50" s="73"/>
      <c r="AU50" s="74" t="s">
        <v>618</v>
      </c>
      <c r="AV50" s="74" t="s">
        <v>618</v>
      </c>
      <c r="AW50" s="73"/>
    </row>
    <row r="51" spans="1:49" ht="15" customHeight="1">
      <c r="A51" s="295"/>
      <c r="B51" s="74" t="s">
        <v>346</v>
      </c>
      <c r="C51" s="78">
        <v>2828</v>
      </c>
      <c r="D51" s="74" t="s">
        <v>477</v>
      </c>
      <c r="E51" s="74" t="s">
        <v>448</v>
      </c>
      <c r="F51" s="74" t="s">
        <v>190</v>
      </c>
      <c r="G51" s="74" t="s">
        <v>348</v>
      </c>
      <c r="H51" s="78">
        <v>650</v>
      </c>
      <c r="I51" s="78">
        <v>5275</v>
      </c>
      <c r="J51" s="78"/>
      <c r="K51" s="77">
        <v>1.0886081903453318E-6</v>
      </c>
      <c r="L51" s="77">
        <v>3.2884096879839976E-6</v>
      </c>
      <c r="M51" s="77">
        <v>4.0302340247961819E-6</v>
      </c>
      <c r="N51" s="74" t="s">
        <v>352</v>
      </c>
      <c r="O51" s="74" t="s">
        <v>395</v>
      </c>
      <c r="P51" s="76">
        <v>28369</v>
      </c>
      <c r="Q51" s="74" t="s">
        <v>349</v>
      </c>
      <c r="R51" s="74" t="s">
        <v>350</v>
      </c>
      <c r="S51" s="76">
        <v>37622</v>
      </c>
      <c r="T51" s="74" t="s">
        <v>618</v>
      </c>
      <c r="U51" s="74" t="s">
        <v>618</v>
      </c>
      <c r="V51" s="73"/>
      <c r="W51" s="74" t="s">
        <v>618</v>
      </c>
      <c r="X51" s="74" t="s">
        <v>618</v>
      </c>
      <c r="Y51" s="73"/>
      <c r="Z51" s="74" t="s">
        <v>618</v>
      </c>
      <c r="AA51" s="74" t="s">
        <v>618</v>
      </c>
      <c r="AB51" s="73"/>
      <c r="AC51" s="74" t="s">
        <v>618</v>
      </c>
      <c r="AD51" s="74" t="s">
        <v>618</v>
      </c>
      <c r="AE51" s="73"/>
      <c r="AF51" s="74" t="s">
        <v>618</v>
      </c>
      <c r="AG51" s="74" t="s">
        <v>618</v>
      </c>
      <c r="AH51" s="73"/>
      <c r="AI51" s="74" t="s">
        <v>618</v>
      </c>
      <c r="AJ51" s="74" t="s">
        <v>618</v>
      </c>
      <c r="AK51" s="73"/>
      <c r="AL51" s="74" t="s">
        <v>618</v>
      </c>
      <c r="AM51" s="74" t="s">
        <v>618</v>
      </c>
      <c r="AN51" s="73"/>
      <c r="AO51" s="74" t="s">
        <v>618</v>
      </c>
      <c r="AP51" s="74" t="s">
        <v>618</v>
      </c>
      <c r="AQ51" s="73"/>
      <c r="AR51" s="74" t="s">
        <v>618</v>
      </c>
      <c r="AS51" s="74" t="s">
        <v>618</v>
      </c>
      <c r="AT51" s="73"/>
      <c r="AU51" s="74" t="s">
        <v>618</v>
      </c>
      <c r="AV51" s="74" t="s">
        <v>618</v>
      </c>
      <c r="AW51" s="73"/>
    </row>
    <row r="52" spans="1:49" s="70" customFormat="1" ht="15" customHeight="1">
      <c r="A52" s="72"/>
      <c r="B52" s="87"/>
      <c r="C52" s="90"/>
      <c r="D52" s="87"/>
      <c r="E52" s="87"/>
      <c r="F52" s="87"/>
      <c r="G52" s="87"/>
      <c r="H52" s="90"/>
      <c r="I52" s="90"/>
      <c r="J52" s="90">
        <v>1</v>
      </c>
      <c r="K52" s="84">
        <f>AVERAGE(K2:K51)</f>
        <v>2.0077764686565657E-5</v>
      </c>
      <c r="L52" s="84">
        <f>AVERAGE(L2:L51)</f>
        <v>5.6176768430540972E-5</v>
      </c>
      <c r="M52" s="84">
        <f>AVERAGE(M2:M51)</f>
        <v>4.9188132141930099E-5</v>
      </c>
      <c r="N52" s="87"/>
      <c r="O52" s="87"/>
      <c r="P52" s="92"/>
      <c r="Q52" s="87"/>
      <c r="R52" s="87"/>
      <c r="S52" s="91"/>
      <c r="T52" s="87"/>
      <c r="U52" s="87"/>
      <c r="V52" s="91"/>
      <c r="W52" s="87"/>
      <c r="X52" s="87"/>
      <c r="Y52" s="86"/>
      <c r="Z52" s="87"/>
      <c r="AA52" s="87"/>
      <c r="AB52" s="86"/>
      <c r="AC52" s="87"/>
      <c r="AD52" s="87"/>
      <c r="AE52" s="86"/>
      <c r="AF52" s="87"/>
      <c r="AG52" s="87"/>
      <c r="AH52" s="86"/>
      <c r="AI52" s="87"/>
      <c r="AJ52" s="87"/>
      <c r="AK52" s="86"/>
      <c r="AL52" s="87"/>
      <c r="AM52" s="87"/>
      <c r="AN52" s="86"/>
      <c r="AO52" s="87"/>
      <c r="AP52" s="87"/>
      <c r="AQ52" s="86"/>
      <c r="AR52" s="87"/>
      <c r="AS52" s="87"/>
      <c r="AT52" s="86"/>
      <c r="AU52" s="87"/>
      <c r="AV52" s="87"/>
      <c r="AW52" s="86"/>
    </row>
    <row r="53" spans="1:49" ht="15" customHeight="1">
      <c r="A53" s="295" t="s">
        <v>872</v>
      </c>
      <c r="B53" s="74" t="s">
        <v>346</v>
      </c>
      <c r="C53" s="78">
        <v>981</v>
      </c>
      <c r="D53" s="74" t="s">
        <v>497</v>
      </c>
      <c r="E53" s="74" t="s">
        <v>413</v>
      </c>
      <c r="F53" s="74" t="s">
        <v>20</v>
      </c>
      <c r="G53" s="74" t="s">
        <v>348</v>
      </c>
      <c r="H53" s="78">
        <v>216</v>
      </c>
      <c r="I53" s="78">
        <v>2380</v>
      </c>
      <c r="J53" s="78"/>
      <c r="K53" s="77">
        <v>1.0604570547023571E-6</v>
      </c>
      <c r="L53" s="77">
        <v>9.1236936729333358E-6</v>
      </c>
      <c r="M53" s="77">
        <v>4.7182551933821463E-6</v>
      </c>
      <c r="N53" s="74" t="s">
        <v>352</v>
      </c>
      <c r="O53" s="74" t="s">
        <v>353</v>
      </c>
      <c r="P53" s="76">
        <v>36161</v>
      </c>
      <c r="Q53" s="74" t="s">
        <v>618</v>
      </c>
      <c r="R53" s="74" t="s">
        <v>618</v>
      </c>
      <c r="S53" s="79"/>
      <c r="T53" s="74" t="s">
        <v>618</v>
      </c>
      <c r="U53" s="74" t="s">
        <v>618</v>
      </c>
      <c r="V53" s="79"/>
      <c r="W53" s="74" t="s">
        <v>618</v>
      </c>
      <c r="X53" s="74" t="s">
        <v>618</v>
      </c>
      <c r="Y53" s="73"/>
      <c r="Z53" s="74" t="s">
        <v>618</v>
      </c>
      <c r="AA53" s="74" t="s">
        <v>618</v>
      </c>
      <c r="AB53" s="73"/>
      <c r="AC53" s="74" t="s">
        <v>618</v>
      </c>
      <c r="AD53" s="74" t="s">
        <v>618</v>
      </c>
      <c r="AE53" s="73"/>
      <c r="AF53" s="74" t="s">
        <v>618</v>
      </c>
      <c r="AG53" s="74" t="s">
        <v>618</v>
      </c>
      <c r="AH53" s="73"/>
      <c r="AI53" s="74" t="s">
        <v>618</v>
      </c>
      <c r="AJ53" s="74" t="s">
        <v>618</v>
      </c>
      <c r="AK53" s="73"/>
      <c r="AL53" s="74" t="s">
        <v>618</v>
      </c>
      <c r="AM53" s="74" t="s">
        <v>618</v>
      </c>
      <c r="AN53" s="73"/>
      <c r="AO53" s="74" t="s">
        <v>618</v>
      </c>
      <c r="AP53" s="74" t="s">
        <v>618</v>
      </c>
      <c r="AQ53" s="73"/>
      <c r="AR53" s="74" t="s">
        <v>618</v>
      </c>
      <c r="AS53" s="74" t="s">
        <v>618</v>
      </c>
      <c r="AT53" s="73"/>
      <c r="AU53" s="74" t="s">
        <v>618</v>
      </c>
      <c r="AV53" s="74" t="s">
        <v>618</v>
      </c>
      <c r="AW53" s="73"/>
    </row>
    <row r="54" spans="1:49" ht="15" customHeight="1">
      <c r="A54" s="295"/>
      <c r="B54" s="74" t="s">
        <v>346</v>
      </c>
      <c r="C54" s="78">
        <v>2277</v>
      </c>
      <c r="D54" s="74" t="s">
        <v>362</v>
      </c>
      <c r="E54" s="74" t="s">
        <v>363</v>
      </c>
      <c r="F54" s="74" t="s">
        <v>134</v>
      </c>
      <c r="G54" s="74" t="s">
        <v>348</v>
      </c>
      <c r="H54" s="78">
        <v>128</v>
      </c>
      <c r="I54" s="78">
        <v>1374</v>
      </c>
      <c r="J54" s="78"/>
      <c r="K54" s="77">
        <v>6.0458606146910119E-7</v>
      </c>
      <c r="L54" s="77">
        <v>4.5343954610182586E-7</v>
      </c>
      <c r="M54" s="77">
        <v>7.5573257683637656E-7</v>
      </c>
      <c r="N54" s="74" t="s">
        <v>352</v>
      </c>
      <c r="O54" s="74" t="s">
        <v>353</v>
      </c>
      <c r="P54" s="76">
        <v>36495</v>
      </c>
      <c r="Q54" s="74" t="s">
        <v>618</v>
      </c>
      <c r="R54" s="74" t="s">
        <v>618</v>
      </c>
      <c r="S54" s="73"/>
      <c r="T54" s="74" t="s">
        <v>618</v>
      </c>
      <c r="U54" s="74" t="s">
        <v>618</v>
      </c>
      <c r="V54" s="73"/>
      <c r="W54" s="74" t="s">
        <v>618</v>
      </c>
      <c r="X54" s="74" t="s">
        <v>618</v>
      </c>
      <c r="Y54" s="73"/>
      <c r="Z54" s="74" t="s">
        <v>618</v>
      </c>
      <c r="AA54" s="74" t="s">
        <v>618</v>
      </c>
      <c r="AB54" s="73"/>
      <c r="AC54" s="74" t="s">
        <v>618</v>
      </c>
      <c r="AD54" s="74" t="s">
        <v>618</v>
      </c>
      <c r="AE54" s="73"/>
      <c r="AF54" s="74" t="s">
        <v>618</v>
      </c>
      <c r="AG54" s="74" t="s">
        <v>618</v>
      </c>
      <c r="AH54" s="73"/>
      <c r="AI54" s="74" t="s">
        <v>618</v>
      </c>
      <c r="AJ54" s="74" t="s">
        <v>618</v>
      </c>
      <c r="AK54" s="73"/>
      <c r="AL54" s="74" t="s">
        <v>618</v>
      </c>
      <c r="AM54" s="74" t="s">
        <v>618</v>
      </c>
      <c r="AN54" s="73"/>
      <c r="AO54" s="74" t="s">
        <v>618</v>
      </c>
      <c r="AP54" s="74" t="s">
        <v>618</v>
      </c>
      <c r="AQ54" s="73"/>
      <c r="AR54" s="74" t="s">
        <v>618</v>
      </c>
      <c r="AS54" s="74" t="s">
        <v>618</v>
      </c>
      <c r="AT54" s="73"/>
      <c r="AU54" s="74" t="s">
        <v>618</v>
      </c>
      <c r="AV54" s="74" t="s">
        <v>618</v>
      </c>
      <c r="AW54" s="73"/>
    </row>
    <row r="55" spans="1:49" ht="15" customHeight="1">
      <c r="A55" s="295"/>
      <c r="B55" s="74" t="s">
        <v>346</v>
      </c>
      <c r="C55" s="78">
        <v>2277</v>
      </c>
      <c r="D55" s="74" t="s">
        <v>362</v>
      </c>
      <c r="E55" s="74" t="s">
        <v>363</v>
      </c>
      <c r="F55" s="74" t="s">
        <v>135</v>
      </c>
      <c r="G55" s="74" t="s">
        <v>348</v>
      </c>
      <c r="H55" s="78">
        <v>141</v>
      </c>
      <c r="I55" s="78">
        <v>1514</v>
      </c>
      <c r="J55" s="78"/>
      <c r="K55" s="77">
        <v>6.6501177110146937E-7</v>
      </c>
      <c r="L55" s="77">
        <v>4.98758828326102E-7</v>
      </c>
      <c r="M55" s="77">
        <v>8.6226129201133041E-7</v>
      </c>
      <c r="N55" s="74" t="s">
        <v>352</v>
      </c>
      <c r="O55" s="74" t="s">
        <v>353</v>
      </c>
      <c r="P55" s="76">
        <v>36557</v>
      </c>
      <c r="Q55" s="74" t="s">
        <v>618</v>
      </c>
      <c r="R55" s="74" t="s">
        <v>618</v>
      </c>
      <c r="S55" s="79"/>
      <c r="T55" s="74" t="s">
        <v>618</v>
      </c>
      <c r="U55" s="74" t="s">
        <v>618</v>
      </c>
      <c r="V55" s="79"/>
      <c r="W55" s="74" t="s">
        <v>618</v>
      </c>
      <c r="X55" s="74" t="s">
        <v>618</v>
      </c>
      <c r="Y55" s="73"/>
      <c r="Z55" s="74" t="s">
        <v>618</v>
      </c>
      <c r="AA55" s="74" t="s">
        <v>618</v>
      </c>
      <c r="AB55" s="73"/>
      <c r="AC55" s="74" t="s">
        <v>618</v>
      </c>
      <c r="AD55" s="74" t="s">
        <v>618</v>
      </c>
      <c r="AE55" s="73"/>
      <c r="AF55" s="74" t="s">
        <v>618</v>
      </c>
      <c r="AG55" s="74" t="s">
        <v>618</v>
      </c>
      <c r="AH55" s="73"/>
      <c r="AI55" s="74" t="s">
        <v>618</v>
      </c>
      <c r="AJ55" s="74" t="s">
        <v>618</v>
      </c>
      <c r="AK55" s="73"/>
      <c r="AL55" s="74" t="s">
        <v>618</v>
      </c>
      <c r="AM55" s="74" t="s">
        <v>618</v>
      </c>
      <c r="AN55" s="73"/>
      <c r="AO55" s="74" t="s">
        <v>618</v>
      </c>
      <c r="AP55" s="74" t="s">
        <v>618</v>
      </c>
      <c r="AQ55" s="73"/>
      <c r="AR55" s="74" t="s">
        <v>618</v>
      </c>
      <c r="AS55" s="74" t="s">
        <v>618</v>
      </c>
      <c r="AT55" s="73"/>
      <c r="AU55" s="74" t="s">
        <v>618</v>
      </c>
      <c r="AV55" s="74" t="s">
        <v>618</v>
      </c>
      <c r="AW55" s="73"/>
    </row>
    <row r="56" spans="1:49" ht="15" customHeight="1">
      <c r="A56" s="295"/>
      <c r="B56" s="74" t="s">
        <v>346</v>
      </c>
      <c r="C56" s="78">
        <v>4042</v>
      </c>
      <c r="D56" s="74" t="s">
        <v>407</v>
      </c>
      <c r="E56" s="74" t="s">
        <v>392</v>
      </c>
      <c r="F56" s="74" t="s">
        <v>231</v>
      </c>
      <c r="G56" s="74" t="s">
        <v>348</v>
      </c>
      <c r="H56" s="78">
        <v>144</v>
      </c>
      <c r="I56" s="78">
        <v>1736</v>
      </c>
      <c r="J56" s="78"/>
      <c r="K56" s="77">
        <v>1.4087321080002899E-6</v>
      </c>
      <c r="L56" s="77">
        <v>2.8884686230308738E-4</v>
      </c>
      <c r="M56" s="77">
        <v>2.2494681375943645E-4</v>
      </c>
      <c r="N56" s="74" t="s">
        <v>352</v>
      </c>
      <c r="O56" s="74" t="s">
        <v>353</v>
      </c>
      <c r="P56" s="76">
        <v>34486</v>
      </c>
      <c r="Q56" s="74" t="s">
        <v>618</v>
      </c>
      <c r="R56" s="74" t="s">
        <v>618</v>
      </c>
      <c r="S56" s="79"/>
      <c r="T56" s="74" t="s">
        <v>618</v>
      </c>
      <c r="U56" s="74" t="s">
        <v>618</v>
      </c>
      <c r="V56" s="79"/>
      <c r="W56" s="74" t="s">
        <v>618</v>
      </c>
      <c r="X56" s="74" t="s">
        <v>618</v>
      </c>
      <c r="Y56" s="73"/>
      <c r="Z56" s="74" t="s">
        <v>618</v>
      </c>
      <c r="AA56" s="74" t="s">
        <v>618</v>
      </c>
      <c r="AB56" s="73"/>
      <c r="AC56" s="74" t="s">
        <v>618</v>
      </c>
      <c r="AD56" s="74" t="s">
        <v>618</v>
      </c>
      <c r="AE56" s="73"/>
      <c r="AF56" s="74" t="s">
        <v>618</v>
      </c>
      <c r="AG56" s="74" t="s">
        <v>618</v>
      </c>
      <c r="AH56" s="73"/>
      <c r="AI56" s="74" t="s">
        <v>618</v>
      </c>
      <c r="AJ56" s="74" t="s">
        <v>618</v>
      </c>
      <c r="AK56" s="73"/>
      <c r="AL56" s="74" t="s">
        <v>618</v>
      </c>
      <c r="AM56" s="74" t="s">
        <v>618</v>
      </c>
      <c r="AN56" s="73"/>
      <c r="AO56" s="74" t="s">
        <v>618</v>
      </c>
      <c r="AP56" s="74" t="s">
        <v>618</v>
      </c>
      <c r="AQ56" s="73"/>
      <c r="AR56" s="74" t="s">
        <v>618</v>
      </c>
      <c r="AS56" s="74" t="s">
        <v>618</v>
      </c>
      <c r="AT56" s="73"/>
      <c r="AU56" s="74" t="s">
        <v>618</v>
      </c>
      <c r="AV56" s="74" t="s">
        <v>618</v>
      </c>
      <c r="AW56" s="73"/>
    </row>
    <row r="57" spans="1:49" ht="15" customHeight="1">
      <c r="A57" s="295"/>
      <c r="B57" s="74" t="s">
        <v>346</v>
      </c>
      <c r="C57" s="78">
        <v>4042</v>
      </c>
      <c r="D57" s="74" t="s">
        <v>407</v>
      </c>
      <c r="E57" s="74" t="s">
        <v>392</v>
      </c>
      <c r="F57" s="74" t="s">
        <v>232</v>
      </c>
      <c r="G57" s="74" t="s">
        <v>348</v>
      </c>
      <c r="H57" s="78">
        <v>144</v>
      </c>
      <c r="I57" s="78">
        <v>1736</v>
      </c>
      <c r="J57" s="78"/>
      <c r="K57" s="77">
        <v>1.1325246933000473E-6</v>
      </c>
      <c r="L57" s="77">
        <v>1.4992437593241536E-4</v>
      </c>
      <c r="M57" s="77">
        <v>1.3248594654486818E-4</v>
      </c>
      <c r="N57" s="74" t="s">
        <v>352</v>
      </c>
      <c r="O57" s="74" t="s">
        <v>353</v>
      </c>
      <c r="P57" s="75">
        <v>34486</v>
      </c>
      <c r="Q57" s="74" t="s">
        <v>618</v>
      </c>
      <c r="R57" s="74" t="s">
        <v>618</v>
      </c>
      <c r="S57" s="73"/>
      <c r="T57" s="74" t="s">
        <v>618</v>
      </c>
      <c r="U57" s="74" t="s">
        <v>618</v>
      </c>
      <c r="V57" s="73"/>
      <c r="W57" s="74" t="s">
        <v>618</v>
      </c>
      <c r="X57" s="74" t="s">
        <v>618</v>
      </c>
      <c r="Y57" s="73"/>
      <c r="Z57" s="74" t="s">
        <v>618</v>
      </c>
      <c r="AA57" s="74" t="s">
        <v>618</v>
      </c>
      <c r="AB57" s="73"/>
      <c r="AC57" s="74" t="s">
        <v>618</v>
      </c>
      <c r="AD57" s="74" t="s">
        <v>618</v>
      </c>
      <c r="AE57" s="73"/>
      <c r="AF57" s="74" t="s">
        <v>618</v>
      </c>
      <c r="AG57" s="74" t="s">
        <v>618</v>
      </c>
      <c r="AH57" s="73"/>
      <c r="AI57" s="74" t="s">
        <v>618</v>
      </c>
      <c r="AJ57" s="74" t="s">
        <v>618</v>
      </c>
      <c r="AK57" s="73"/>
      <c r="AL57" s="74" t="s">
        <v>618</v>
      </c>
      <c r="AM57" s="74" t="s">
        <v>618</v>
      </c>
      <c r="AN57" s="73"/>
      <c r="AO57" s="74" t="s">
        <v>618</v>
      </c>
      <c r="AP57" s="74" t="s">
        <v>618</v>
      </c>
      <c r="AQ57" s="73"/>
      <c r="AR57" s="74" t="s">
        <v>618</v>
      </c>
      <c r="AS57" s="74" t="s">
        <v>618</v>
      </c>
      <c r="AT57" s="73"/>
      <c r="AU57" s="74" t="s">
        <v>618</v>
      </c>
      <c r="AV57" s="74" t="s">
        <v>618</v>
      </c>
      <c r="AW57" s="73"/>
    </row>
    <row r="58" spans="1:49" ht="15" customHeight="1">
      <c r="A58" s="295"/>
      <c r="B58" s="74" t="s">
        <v>346</v>
      </c>
      <c r="C58" s="78">
        <v>4042</v>
      </c>
      <c r="D58" s="74" t="s">
        <v>407</v>
      </c>
      <c r="E58" s="74" t="s">
        <v>392</v>
      </c>
      <c r="F58" s="74" t="s">
        <v>233</v>
      </c>
      <c r="G58" s="74" t="s">
        <v>348</v>
      </c>
      <c r="H58" s="78">
        <v>144</v>
      </c>
      <c r="I58" s="78">
        <v>1736</v>
      </c>
      <c r="J58" s="78"/>
      <c r="K58" s="77">
        <v>6.7901335897942266E-7</v>
      </c>
      <c r="L58" s="77">
        <v>5.1737579797862517E-4</v>
      </c>
      <c r="M58" s="77">
        <v>3.0234371287321706E-4</v>
      </c>
      <c r="N58" s="74" t="s">
        <v>352</v>
      </c>
      <c r="O58" s="74" t="s">
        <v>353</v>
      </c>
      <c r="P58" s="75">
        <v>34851</v>
      </c>
      <c r="Q58" s="74" t="s">
        <v>618</v>
      </c>
      <c r="R58" s="74" t="s">
        <v>618</v>
      </c>
      <c r="S58" s="73"/>
      <c r="T58" s="74" t="s">
        <v>618</v>
      </c>
      <c r="U58" s="74" t="s">
        <v>618</v>
      </c>
      <c r="V58" s="73"/>
      <c r="W58" s="74" t="s">
        <v>618</v>
      </c>
      <c r="X58" s="74" t="s">
        <v>618</v>
      </c>
      <c r="Y58" s="73"/>
      <c r="Z58" s="74" t="s">
        <v>618</v>
      </c>
      <c r="AA58" s="74" t="s">
        <v>618</v>
      </c>
      <c r="AB58" s="73"/>
      <c r="AC58" s="74" t="s">
        <v>618</v>
      </c>
      <c r="AD58" s="74" t="s">
        <v>618</v>
      </c>
      <c r="AE58" s="73"/>
      <c r="AF58" s="74" t="s">
        <v>618</v>
      </c>
      <c r="AG58" s="74" t="s">
        <v>618</v>
      </c>
      <c r="AH58" s="73"/>
      <c r="AI58" s="74" t="s">
        <v>618</v>
      </c>
      <c r="AJ58" s="74" t="s">
        <v>618</v>
      </c>
      <c r="AK58" s="73"/>
      <c r="AL58" s="74" t="s">
        <v>618</v>
      </c>
      <c r="AM58" s="74" t="s">
        <v>618</v>
      </c>
      <c r="AN58" s="73"/>
      <c r="AO58" s="74" t="s">
        <v>618</v>
      </c>
      <c r="AP58" s="74" t="s">
        <v>618</v>
      </c>
      <c r="AQ58" s="73"/>
      <c r="AR58" s="74" t="s">
        <v>618</v>
      </c>
      <c r="AS58" s="74" t="s">
        <v>618</v>
      </c>
      <c r="AT58" s="73"/>
      <c r="AU58" s="74" t="s">
        <v>618</v>
      </c>
      <c r="AV58" s="74" t="s">
        <v>618</v>
      </c>
      <c r="AW58" s="73"/>
    </row>
    <row r="59" spans="1:49" ht="15" customHeight="1">
      <c r="A59" s="295"/>
      <c r="B59" s="74" t="s">
        <v>346</v>
      </c>
      <c r="C59" s="78">
        <v>4042</v>
      </c>
      <c r="D59" s="74" t="s">
        <v>407</v>
      </c>
      <c r="E59" s="74" t="s">
        <v>392</v>
      </c>
      <c r="F59" s="74" t="s">
        <v>234</v>
      </c>
      <c r="G59" s="74" t="s">
        <v>348</v>
      </c>
      <c r="H59" s="78">
        <v>144</v>
      </c>
      <c r="I59" s="78">
        <v>1736</v>
      </c>
      <c r="J59" s="78"/>
      <c r="K59" s="77">
        <v>5.9765224157488718E-7</v>
      </c>
      <c r="L59" s="77">
        <v>1.9057669021744583E-4</v>
      </c>
      <c r="M59" s="77">
        <v>2.2364882871636854E-4</v>
      </c>
      <c r="N59" s="74" t="s">
        <v>352</v>
      </c>
      <c r="O59" s="74" t="s">
        <v>353</v>
      </c>
      <c r="P59" s="76">
        <v>34851</v>
      </c>
      <c r="Q59" s="74" t="s">
        <v>618</v>
      </c>
      <c r="R59" s="74" t="s">
        <v>618</v>
      </c>
      <c r="S59" s="79"/>
      <c r="T59" s="74" t="s">
        <v>618</v>
      </c>
      <c r="U59" s="74" t="s">
        <v>618</v>
      </c>
      <c r="V59" s="73"/>
      <c r="W59" s="74" t="s">
        <v>618</v>
      </c>
      <c r="X59" s="74" t="s">
        <v>618</v>
      </c>
      <c r="Y59" s="73"/>
      <c r="Z59" s="74" t="s">
        <v>618</v>
      </c>
      <c r="AA59" s="74" t="s">
        <v>618</v>
      </c>
      <c r="AB59" s="73"/>
      <c r="AC59" s="74" t="s">
        <v>618</v>
      </c>
      <c r="AD59" s="74" t="s">
        <v>618</v>
      </c>
      <c r="AE59" s="73"/>
      <c r="AF59" s="74" t="s">
        <v>618</v>
      </c>
      <c r="AG59" s="74" t="s">
        <v>618</v>
      </c>
      <c r="AH59" s="73"/>
      <c r="AI59" s="74" t="s">
        <v>618</v>
      </c>
      <c r="AJ59" s="74" t="s">
        <v>618</v>
      </c>
      <c r="AK59" s="73"/>
      <c r="AL59" s="74" t="s">
        <v>618</v>
      </c>
      <c r="AM59" s="74" t="s">
        <v>618</v>
      </c>
      <c r="AN59" s="73"/>
      <c r="AO59" s="74" t="s">
        <v>618</v>
      </c>
      <c r="AP59" s="74" t="s">
        <v>618</v>
      </c>
      <c r="AQ59" s="73"/>
      <c r="AR59" s="74" t="s">
        <v>618</v>
      </c>
      <c r="AS59" s="74" t="s">
        <v>618</v>
      </c>
      <c r="AT59" s="73"/>
      <c r="AU59" s="74" t="s">
        <v>618</v>
      </c>
      <c r="AV59" s="74" t="s">
        <v>618</v>
      </c>
      <c r="AW59" s="73"/>
    </row>
    <row r="60" spans="1:49" ht="15" customHeight="1">
      <c r="A60" s="295"/>
      <c r="B60" s="74" t="s">
        <v>346</v>
      </c>
      <c r="C60" s="78">
        <v>6098</v>
      </c>
      <c r="D60" s="74" t="s">
        <v>428</v>
      </c>
      <c r="E60" s="74" t="s">
        <v>429</v>
      </c>
      <c r="F60" s="74" t="s">
        <v>84</v>
      </c>
      <c r="G60" s="74" t="s">
        <v>348</v>
      </c>
      <c r="H60" s="78">
        <v>495</v>
      </c>
      <c r="I60" s="78">
        <v>5309</v>
      </c>
      <c r="J60" s="78"/>
      <c r="K60" s="77">
        <v>2.8366863138614614E-6</v>
      </c>
      <c r="L60" s="77">
        <v>6.8225915872324815E-6</v>
      </c>
      <c r="M60" s="77">
        <v>1.7436570196381148E-6</v>
      </c>
      <c r="N60" s="74" t="s">
        <v>352</v>
      </c>
      <c r="O60" s="74" t="s">
        <v>353</v>
      </c>
      <c r="P60" s="76">
        <v>39417</v>
      </c>
      <c r="Q60" s="74" t="s">
        <v>618</v>
      </c>
      <c r="R60" s="74" t="s">
        <v>618</v>
      </c>
      <c r="S60" s="79"/>
      <c r="T60" s="74" t="s">
        <v>618</v>
      </c>
      <c r="U60" s="74" t="s">
        <v>618</v>
      </c>
      <c r="V60" s="73"/>
      <c r="W60" s="74" t="s">
        <v>618</v>
      </c>
      <c r="X60" s="74" t="s">
        <v>618</v>
      </c>
      <c r="Y60" s="73"/>
      <c r="Z60" s="74" t="s">
        <v>618</v>
      </c>
      <c r="AA60" s="74" t="s">
        <v>618</v>
      </c>
      <c r="AB60" s="73"/>
      <c r="AC60" s="74" t="s">
        <v>618</v>
      </c>
      <c r="AD60" s="74" t="s">
        <v>618</v>
      </c>
      <c r="AE60" s="73"/>
      <c r="AF60" s="74" t="s">
        <v>618</v>
      </c>
      <c r="AG60" s="74" t="s">
        <v>618</v>
      </c>
      <c r="AH60" s="73"/>
      <c r="AI60" s="74" t="s">
        <v>618</v>
      </c>
      <c r="AJ60" s="74" t="s">
        <v>618</v>
      </c>
      <c r="AK60" s="73"/>
      <c r="AL60" s="74" t="s">
        <v>618</v>
      </c>
      <c r="AM60" s="74" t="s">
        <v>618</v>
      </c>
      <c r="AN60" s="73"/>
      <c r="AO60" s="74" t="s">
        <v>618</v>
      </c>
      <c r="AP60" s="74" t="s">
        <v>618</v>
      </c>
      <c r="AQ60" s="73"/>
      <c r="AR60" s="74" t="s">
        <v>618</v>
      </c>
      <c r="AS60" s="74" t="s">
        <v>618</v>
      </c>
      <c r="AT60" s="73"/>
      <c r="AU60" s="74" t="s">
        <v>618</v>
      </c>
      <c r="AV60" s="74" t="s">
        <v>618</v>
      </c>
      <c r="AW60" s="73"/>
    </row>
    <row r="61" spans="1:49" ht="15" customHeight="1">
      <c r="A61" s="295"/>
      <c r="B61" s="74" t="s">
        <v>346</v>
      </c>
      <c r="C61" s="78">
        <v>492</v>
      </c>
      <c r="D61" s="74" t="s">
        <v>364</v>
      </c>
      <c r="E61" s="74" t="s">
        <v>365</v>
      </c>
      <c r="F61" s="74" t="s">
        <v>92</v>
      </c>
      <c r="G61" s="74" t="s">
        <v>348</v>
      </c>
      <c r="H61" s="78">
        <v>55</v>
      </c>
      <c r="I61" s="78">
        <v>570</v>
      </c>
      <c r="J61" s="78"/>
      <c r="K61" s="77">
        <v>1.6403606312903011E-7</v>
      </c>
      <c r="L61" s="77">
        <v>1.980249443100863E-7</v>
      </c>
      <c r="M61" s="77">
        <v>1.5419643756648733E-7</v>
      </c>
      <c r="N61" s="74" t="s">
        <v>352</v>
      </c>
      <c r="O61" s="74" t="s">
        <v>356</v>
      </c>
      <c r="P61" s="76">
        <v>35916</v>
      </c>
      <c r="Q61" s="74" t="s">
        <v>618</v>
      </c>
      <c r="R61" s="74" t="s">
        <v>618</v>
      </c>
      <c r="S61" s="79"/>
      <c r="T61" s="74" t="s">
        <v>618</v>
      </c>
      <c r="U61" s="74" t="s">
        <v>618</v>
      </c>
      <c r="V61" s="73"/>
      <c r="W61" s="74" t="s">
        <v>618</v>
      </c>
      <c r="X61" s="74" t="s">
        <v>618</v>
      </c>
      <c r="Y61" s="73"/>
      <c r="Z61" s="74" t="s">
        <v>618</v>
      </c>
      <c r="AA61" s="74" t="s">
        <v>618</v>
      </c>
      <c r="AB61" s="73"/>
      <c r="AC61" s="74" t="s">
        <v>618</v>
      </c>
      <c r="AD61" s="74" t="s">
        <v>618</v>
      </c>
      <c r="AE61" s="73"/>
      <c r="AF61" s="74" t="s">
        <v>618</v>
      </c>
      <c r="AG61" s="74" t="s">
        <v>618</v>
      </c>
      <c r="AH61" s="73"/>
      <c r="AI61" s="74" t="s">
        <v>618</v>
      </c>
      <c r="AJ61" s="74" t="s">
        <v>618</v>
      </c>
      <c r="AK61" s="73"/>
      <c r="AL61" s="74" t="s">
        <v>618</v>
      </c>
      <c r="AM61" s="74" t="s">
        <v>618</v>
      </c>
      <c r="AN61" s="73"/>
      <c r="AO61" s="74" t="s">
        <v>618</v>
      </c>
      <c r="AP61" s="74" t="s">
        <v>618</v>
      </c>
      <c r="AQ61" s="73"/>
      <c r="AR61" s="74" t="s">
        <v>618</v>
      </c>
      <c r="AS61" s="74" t="s">
        <v>618</v>
      </c>
      <c r="AT61" s="73"/>
      <c r="AU61" s="74" t="s">
        <v>618</v>
      </c>
      <c r="AV61" s="74" t="s">
        <v>618</v>
      </c>
      <c r="AW61" s="73"/>
    </row>
    <row r="62" spans="1:49" ht="15" customHeight="1">
      <c r="A62" s="295"/>
      <c r="B62" s="74" t="s">
        <v>346</v>
      </c>
      <c r="C62" s="78">
        <v>492</v>
      </c>
      <c r="D62" s="74" t="s">
        <v>364</v>
      </c>
      <c r="E62" s="74" t="s">
        <v>365</v>
      </c>
      <c r="F62" s="74" t="s">
        <v>93</v>
      </c>
      <c r="G62" s="74" t="s">
        <v>348</v>
      </c>
      <c r="H62" s="78">
        <v>141</v>
      </c>
      <c r="I62" s="78">
        <v>1475</v>
      </c>
      <c r="J62" s="78"/>
      <c r="K62" s="77">
        <v>3.6811189791129684E-7</v>
      </c>
      <c r="L62" s="77">
        <v>7.5231696588426471E-7</v>
      </c>
      <c r="M62" s="77">
        <v>3.2532170574736295E-7</v>
      </c>
      <c r="N62" s="74" t="s">
        <v>352</v>
      </c>
      <c r="O62" s="74" t="s">
        <v>356</v>
      </c>
      <c r="P62" s="76">
        <v>34274</v>
      </c>
      <c r="Q62" s="74" t="s">
        <v>618</v>
      </c>
      <c r="R62" s="74" t="s">
        <v>618</v>
      </c>
      <c r="S62" s="79"/>
      <c r="T62" s="74" t="s">
        <v>618</v>
      </c>
      <c r="U62" s="74" t="s">
        <v>618</v>
      </c>
      <c r="V62" s="79"/>
      <c r="W62" s="74" t="s">
        <v>618</v>
      </c>
      <c r="X62" s="74" t="s">
        <v>618</v>
      </c>
      <c r="Y62" s="73"/>
      <c r="Z62" s="74" t="s">
        <v>618</v>
      </c>
      <c r="AA62" s="74" t="s">
        <v>618</v>
      </c>
      <c r="AB62" s="73"/>
      <c r="AC62" s="74" t="s">
        <v>618</v>
      </c>
      <c r="AD62" s="74" t="s">
        <v>618</v>
      </c>
      <c r="AE62" s="73"/>
      <c r="AF62" s="74" t="s">
        <v>618</v>
      </c>
      <c r="AG62" s="74" t="s">
        <v>618</v>
      </c>
      <c r="AH62" s="73"/>
      <c r="AI62" s="74" t="s">
        <v>618</v>
      </c>
      <c r="AJ62" s="74" t="s">
        <v>618</v>
      </c>
      <c r="AK62" s="73"/>
      <c r="AL62" s="74" t="s">
        <v>618</v>
      </c>
      <c r="AM62" s="74" t="s">
        <v>618</v>
      </c>
      <c r="AN62" s="73"/>
      <c r="AO62" s="74" t="s">
        <v>618</v>
      </c>
      <c r="AP62" s="74" t="s">
        <v>618</v>
      </c>
      <c r="AQ62" s="73"/>
      <c r="AR62" s="74" t="s">
        <v>618</v>
      </c>
      <c r="AS62" s="74" t="s">
        <v>618</v>
      </c>
      <c r="AT62" s="73"/>
      <c r="AU62" s="74" t="s">
        <v>618</v>
      </c>
      <c r="AV62" s="74" t="s">
        <v>618</v>
      </c>
      <c r="AW62" s="73"/>
    </row>
    <row r="63" spans="1:49" ht="15" customHeight="1">
      <c r="A63" s="295"/>
      <c r="B63" s="74" t="s">
        <v>346</v>
      </c>
      <c r="C63" s="78">
        <v>6077</v>
      </c>
      <c r="D63" s="74" t="s">
        <v>374</v>
      </c>
      <c r="E63" s="74" t="s">
        <v>363</v>
      </c>
      <c r="F63" s="74" t="s">
        <v>134</v>
      </c>
      <c r="G63" s="74" t="s">
        <v>348</v>
      </c>
      <c r="H63" s="78">
        <v>715</v>
      </c>
      <c r="I63" s="95">
        <v>7538</v>
      </c>
      <c r="J63" s="95"/>
      <c r="K63" s="77">
        <v>4.8767077593164802E-7</v>
      </c>
      <c r="L63" s="77">
        <v>3.6575308194873604E-7</v>
      </c>
      <c r="M63" s="77">
        <v>6.2313488035710593E-7</v>
      </c>
      <c r="N63" s="74" t="s">
        <v>352</v>
      </c>
      <c r="O63" s="74" t="s">
        <v>356</v>
      </c>
      <c r="P63" s="75">
        <v>36861</v>
      </c>
      <c r="Q63" s="74" t="s">
        <v>618</v>
      </c>
      <c r="R63" s="74" t="s">
        <v>618</v>
      </c>
      <c r="S63" s="73"/>
      <c r="T63" s="74" t="s">
        <v>618</v>
      </c>
      <c r="U63" s="74" t="s">
        <v>618</v>
      </c>
      <c r="V63" s="73"/>
      <c r="W63" s="74" t="s">
        <v>618</v>
      </c>
      <c r="X63" s="74" t="s">
        <v>618</v>
      </c>
      <c r="Y63" s="73"/>
      <c r="Z63" s="74" t="s">
        <v>618</v>
      </c>
      <c r="AA63" s="74" t="s">
        <v>618</v>
      </c>
      <c r="AB63" s="73"/>
      <c r="AC63" s="74" t="s">
        <v>618</v>
      </c>
      <c r="AD63" s="74" t="s">
        <v>618</v>
      </c>
      <c r="AE63" s="73"/>
      <c r="AF63" s="74" t="s">
        <v>618</v>
      </c>
      <c r="AG63" s="74" t="s">
        <v>618</v>
      </c>
      <c r="AH63" s="73"/>
      <c r="AI63" s="74" t="s">
        <v>618</v>
      </c>
      <c r="AJ63" s="74" t="s">
        <v>618</v>
      </c>
      <c r="AK63" s="73"/>
      <c r="AL63" s="74" t="s">
        <v>618</v>
      </c>
      <c r="AM63" s="74" t="s">
        <v>618</v>
      </c>
      <c r="AN63" s="73"/>
      <c r="AO63" s="74" t="s">
        <v>618</v>
      </c>
      <c r="AP63" s="74" t="s">
        <v>618</v>
      </c>
      <c r="AQ63" s="73"/>
      <c r="AR63" s="74" t="s">
        <v>618</v>
      </c>
      <c r="AS63" s="74" t="s">
        <v>618</v>
      </c>
      <c r="AT63" s="73"/>
      <c r="AU63" s="74" t="s">
        <v>618</v>
      </c>
      <c r="AV63" s="74" t="s">
        <v>618</v>
      </c>
      <c r="AW63" s="73"/>
    </row>
    <row r="64" spans="1:49" ht="15" customHeight="1">
      <c r="A64" s="295"/>
      <c r="B64" s="74" t="s">
        <v>346</v>
      </c>
      <c r="C64" s="78">
        <v>6077</v>
      </c>
      <c r="D64" s="74" t="s">
        <v>374</v>
      </c>
      <c r="E64" s="74" t="s">
        <v>363</v>
      </c>
      <c r="F64" s="74" t="s">
        <v>135</v>
      </c>
      <c r="G64" s="74" t="s">
        <v>348</v>
      </c>
      <c r="H64" s="78">
        <v>750</v>
      </c>
      <c r="I64" s="78">
        <v>7538</v>
      </c>
      <c r="J64" s="78"/>
      <c r="K64" s="77">
        <v>5.412129911993148E-7</v>
      </c>
      <c r="L64" s="77">
        <v>4.1743455753723336E-7</v>
      </c>
      <c r="M64" s="77">
        <v>6.9154993319912447E-7</v>
      </c>
      <c r="N64" s="74" t="s">
        <v>352</v>
      </c>
      <c r="O64" s="74" t="s">
        <v>356</v>
      </c>
      <c r="P64" s="75">
        <v>37012</v>
      </c>
      <c r="Q64" s="74" t="s">
        <v>618</v>
      </c>
      <c r="R64" s="74" t="s">
        <v>618</v>
      </c>
      <c r="S64" s="73"/>
      <c r="T64" s="74" t="s">
        <v>618</v>
      </c>
      <c r="U64" s="74" t="s">
        <v>618</v>
      </c>
      <c r="V64" s="73"/>
      <c r="W64" s="74" t="s">
        <v>618</v>
      </c>
      <c r="X64" s="74" t="s">
        <v>618</v>
      </c>
      <c r="Y64" s="73"/>
      <c r="Z64" s="74" t="s">
        <v>618</v>
      </c>
      <c r="AA64" s="74" t="s">
        <v>618</v>
      </c>
      <c r="AB64" s="73"/>
      <c r="AC64" s="74" t="s">
        <v>618</v>
      </c>
      <c r="AD64" s="74" t="s">
        <v>618</v>
      </c>
      <c r="AE64" s="73"/>
      <c r="AF64" s="74" t="s">
        <v>618</v>
      </c>
      <c r="AG64" s="74" t="s">
        <v>618</v>
      </c>
      <c r="AH64" s="73"/>
      <c r="AI64" s="74" t="s">
        <v>618</v>
      </c>
      <c r="AJ64" s="74" t="s">
        <v>618</v>
      </c>
      <c r="AK64" s="73"/>
      <c r="AL64" s="74" t="s">
        <v>618</v>
      </c>
      <c r="AM64" s="74" t="s">
        <v>618</v>
      </c>
      <c r="AN64" s="73"/>
      <c r="AO64" s="74" t="s">
        <v>618</v>
      </c>
      <c r="AP64" s="74" t="s">
        <v>618</v>
      </c>
      <c r="AQ64" s="73"/>
      <c r="AR64" s="74" t="s">
        <v>618</v>
      </c>
      <c r="AS64" s="74" t="s">
        <v>618</v>
      </c>
      <c r="AT64" s="73"/>
      <c r="AU64" s="74" t="s">
        <v>618</v>
      </c>
      <c r="AV64" s="74" t="s">
        <v>618</v>
      </c>
      <c r="AW64" s="73"/>
    </row>
    <row r="65" spans="1:49" ht="15" customHeight="1">
      <c r="A65" s="295"/>
      <c r="B65" s="74" t="s">
        <v>346</v>
      </c>
      <c r="C65" s="78">
        <v>6181</v>
      </c>
      <c r="D65" s="74" t="s">
        <v>398</v>
      </c>
      <c r="E65" s="74" t="s">
        <v>372</v>
      </c>
      <c r="F65" s="74" t="s">
        <v>70</v>
      </c>
      <c r="G65" s="74" t="s">
        <v>348</v>
      </c>
      <c r="H65" s="78">
        <v>450</v>
      </c>
      <c r="I65" s="78">
        <v>4251</v>
      </c>
      <c r="J65" s="78"/>
      <c r="K65" s="77">
        <v>2.1147765304076097E-7</v>
      </c>
      <c r="L65" s="77">
        <v>1.366198850875459E-6</v>
      </c>
      <c r="M65" s="77">
        <v>7.0616316679845768E-6</v>
      </c>
      <c r="N65" s="74" t="s">
        <v>352</v>
      </c>
      <c r="O65" s="74" t="s">
        <v>356</v>
      </c>
      <c r="P65" s="75">
        <v>39203</v>
      </c>
      <c r="Q65" s="74" t="s">
        <v>618</v>
      </c>
      <c r="R65" s="74" t="s">
        <v>618</v>
      </c>
      <c r="S65" s="73"/>
      <c r="T65" s="74" t="s">
        <v>618</v>
      </c>
      <c r="U65" s="74" t="s">
        <v>618</v>
      </c>
      <c r="V65" s="73"/>
      <c r="W65" s="74" t="s">
        <v>618</v>
      </c>
      <c r="X65" s="74" t="s">
        <v>618</v>
      </c>
      <c r="Y65" s="73"/>
      <c r="Z65" s="74" t="s">
        <v>618</v>
      </c>
      <c r="AA65" s="74" t="s">
        <v>618</v>
      </c>
      <c r="AB65" s="73"/>
      <c r="AC65" s="74" t="s">
        <v>618</v>
      </c>
      <c r="AD65" s="74" t="s">
        <v>618</v>
      </c>
      <c r="AE65" s="73"/>
      <c r="AF65" s="74" t="s">
        <v>618</v>
      </c>
      <c r="AG65" s="74" t="s">
        <v>618</v>
      </c>
      <c r="AH65" s="73"/>
      <c r="AI65" s="74" t="s">
        <v>618</v>
      </c>
      <c r="AJ65" s="74" t="s">
        <v>618</v>
      </c>
      <c r="AK65" s="73"/>
      <c r="AL65" s="74" t="s">
        <v>618</v>
      </c>
      <c r="AM65" s="74" t="s">
        <v>618</v>
      </c>
      <c r="AN65" s="73"/>
      <c r="AO65" s="74" t="s">
        <v>618</v>
      </c>
      <c r="AP65" s="74" t="s">
        <v>618</v>
      </c>
      <c r="AQ65" s="73"/>
      <c r="AR65" s="74" t="s">
        <v>618</v>
      </c>
      <c r="AS65" s="74" t="s">
        <v>618</v>
      </c>
      <c r="AT65" s="73"/>
      <c r="AU65" s="74" t="s">
        <v>618</v>
      </c>
      <c r="AV65" s="74" t="s">
        <v>618</v>
      </c>
      <c r="AW65" s="73"/>
    </row>
    <row r="66" spans="1:49" ht="15" customHeight="1">
      <c r="A66" s="295"/>
      <c r="B66" s="74" t="s">
        <v>346</v>
      </c>
      <c r="C66" s="78">
        <v>6181</v>
      </c>
      <c r="D66" s="74" t="s">
        <v>398</v>
      </c>
      <c r="E66" s="74" t="s">
        <v>372</v>
      </c>
      <c r="F66" s="74" t="s">
        <v>71</v>
      </c>
      <c r="G66" s="74" t="s">
        <v>348</v>
      </c>
      <c r="H66" s="78">
        <v>450</v>
      </c>
      <c r="I66" s="78">
        <v>4251</v>
      </c>
      <c r="J66" s="78"/>
      <c r="K66" s="77">
        <v>2.1147765304076097E-7</v>
      </c>
      <c r="L66" s="77">
        <v>1.366198850875459E-6</v>
      </c>
      <c r="M66" s="77">
        <v>7.0616316679845768E-6</v>
      </c>
      <c r="N66" s="74" t="s">
        <v>352</v>
      </c>
      <c r="O66" s="74" t="s">
        <v>356</v>
      </c>
      <c r="P66" s="75">
        <v>38808</v>
      </c>
      <c r="Q66" s="74" t="s">
        <v>618</v>
      </c>
      <c r="R66" s="74" t="s">
        <v>618</v>
      </c>
      <c r="S66" s="73"/>
      <c r="T66" s="74" t="s">
        <v>618</v>
      </c>
      <c r="U66" s="74" t="s">
        <v>618</v>
      </c>
      <c r="V66" s="73"/>
      <c r="W66" s="74" t="s">
        <v>618</v>
      </c>
      <c r="X66" s="74" t="s">
        <v>618</v>
      </c>
      <c r="Y66" s="73"/>
      <c r="Z66" s="74" t="s">
        <v>618</v>
      </c>
      <c r="AA66" s="74" t="s">
        <v>618</v>
      </c>
      <c r="AB66" s="73"/>
      <c r="AC66" s="74" t="s">
        <v>618</v>
      </c>
      <c r="AD66" s="74" t="s">
        <v>618</v>
      </c>
      <c r="AE66" s="73"/>
      <c r="AF66" s="74" t="s">
        <v>618</v>
      </c>
      <c r="AG66" s="74" t="s">
        <v>618</v>
      </c>
      <c r="AH66" s="73"/>
      <c r="AI66" s="74" t="s">
        <v>618</v>
      </c>
      <c r="AJ66" s="74" t="s">
        <v>618</v>
      </c>
      <c r="AK66" s="73"/>
      <c r="AL66" s="74" t="s">
        <v>618</v>
      </c>
      <c r="AM66" s="74" t="s">
        <v>618</v>
      </c>
      <c r="AN66" s="73"/>
      <c r="AO66" s="74" t="s">
        <v>618</v>
      </c>
      <c r="AP66" s="74" t="s">
        <v>618</v>
      </c>
      <c r="AQ66" s="73"/>
      <c r="AR66" s="74" t="s">
        <v>618</v>
      </c>
      <c r="AS66" s="74" t="s">
        <v>618</v>
      </c>
      <c r="AT66" s="73"/>
      <c r="AU66" s="74" t="s">
        <v>618</v>
      </c>
      <c r="AV66" s="74" t="s">
        <v>618</v>
      </c>
      <c r="AW66" s="73"/>
    </row>
    <row r="67" spans="1:49" ht="15" customHeight="1">
      <c r="A67" s="295"/>
      <c r="B67" s="74" t="s">
        <v>346</v>
      </c>
      <c r="C67" s="78">
        <v>10849</v>
      </c>
      <c r="D67" s="74" t="s">
        <v>532</v>
      </c>
      <c r="E67" s="74" t="s">
        <v>446</v>
      </c>
      <c r="F67" s="74" t="s">
        <v>42</v>
      </c>
      <c r="G67" s="74" t="s">
        <v>348</v>
      </c>
      <c r="H67" s="78">
        <v>45</v>
      </c>
      <c r="I67" s="78">
        <v>371.91187187999998</v>
      </c>
      <c r="J67" s="78"/>
      <c r="K67" s="77">
        <v>3.0972409565465528E-7</v>
      </c>
      <c r="L67" s="77">
        <v>1.1623889774656725E-6</v>
      </c>
      <c r="M67" s="77">
        <v>9.1289452674108323E-7</v>
      </c>
      <c r="N67" s="74" t="s">
        <v>352</v>
      </c>
      <c r="O67" s="74" t="s">
        <v>356</v>
      </c>
      <c r="P67" s="75">
        <v>29221</v>
      </c>
      <c r="Q67" s="74" t="s">
        <v>618</v>
      </c>
      <c r="R67" s="74" t="s">
        <v>618</v>
      </c>
      <c r="S67" s="73"/>
      <c r="T67" s="74" t="s">
        <v>618</v>
      </c>
      <c r="U67" s="74" t="s">
        <v>618</v>
      </c>
      <c r="V67" s="73"/>
      <c r="W67" s="74" t="s">
        <v>618</v>
      </c>
      <c r="X67" s="74" t="s">
        <v>618</v>
      </c>
      <c r="Y67" s="73"/>
      <c r="Z67" s="74" t="s">
        <v>618</v>
      </c>
      <c r="AA67" s="74" t="s">
        <v>618</v>
      </c>
      <c r="AB67" s="73"/>
      <c r="AC67" s="74" t="s">
        <v>618</v>
      </c>
      <c r="AD67" s="74" t="s">
        <v>618</v>
      </c>
      <c r="AE67" s="73"/>
      <c r="AF67" s="74" t="s">
        <v>618</v>
      </c>
      <c r="AG67" s="74" t="s">
        <v>618</v>
      </c>
      <c r="AH67" s="73"/>
      <c r="AI67" s="74" t="s">
        <v>618</v>
      </c>
      <c r="AJ67" s="74" t="s">
        <v>618</v>
      </c>
      <c r="AK67" s="73"/>
      <c r="AL67" s="74" t="s">
        <v>618</v>
      </c>
      <c r="AM67" s="74" t="s">
        <v>618</v>
      </c>
      <c r="AN67" s="73"/>
      <c r="AO67" s="74" t="s">
        <v>618</v>
      </c>
      <c r="AP67" s="74" t="s">
        <v>618</v>
      </c>
      <c r="AQ67" s="73"/>
      <c r="AR67" s="74" t="s">
        <v>618</v>
      </c>
      <c r="AS67" s="74" t="s">
        <v>618</v>
      </c>
      <c r="AT67" s="73"/>
      <c r="AU67" s="74" t="s">
        <v>618</v>
      </c>
      <c r="AV67" s="74" t="s">
        <v>618</v>
      </c>
      <c r="AW67" s="73"/>
    </row>
    <row r="68" spans="1:49" ht="15" customHeight="1">
      <c r="A68" s="295"/>
      <c r="B68" s="74" t="s">
        <v>346</v>
      </c>
      <c r="C68" s="78">
        <v>3280</v>
      </c>
      <c r="D68" s="74" t="s">
        <v>486</v>
      </c>
      <c r="E68" s="74" t="s">
        <v>424</v>
      </c>
      <c r="F68" s="74" t="s">
        <v>15</v>
      </c>
      <c r="G68" s="74" t="s">
        <v>348</v>
      </c>
      <c r="H68" s="78">
        <v>185</v>
      </c>
      <c r="I68" s="78">
        <v>1824.5</v>
      </c>
      <c r="J68" s="78"/>
      <c r="K68" s="77">
        <v>4.1145898743107746E-6</v>
      </c>
      <c r="L68" s="77">
        <v>3.8389155500332957E-6</v>
      </c>
      <c r="M68" s="77">
        <v>1.810442709527333E-5</v>
      </c>
      <c r="N68" s="74" t="s">
        <v>352</v>
      </c>
      <c r="O68" s="74" t="s">
        <v>844</v>
      </c>
      <c r="P68" s="75">
        <v>35977</v>
      </c>
      <c r="Q68" s="74" t="s">
        <v>618</v>
      </c>
      <c r="R68" s="74" t="s">
        <v>618</v>
      </c>
      <c r="S68" s="73"/>
      <c r="T68" s="74" t="s">
        <v>618</v>
      </c>
      <c r="U68" s="74" t="s">
        <v>618</v>
      </c>
      <c r="V68" s="73"/>
      <c r="W68" s="74" t="s">
        <v>618</v>
      </c>
      <c r="X68" s="74" t="s">
        <v>618</v>
      </c>
      <c r="Y68" s="73"/>
      <c r="Z68" s="74" t="s">
        <v>618</v>
      </c>
      <c r="AA68" s="74" t="s">
        <v>618</v>
      </c>
      <c r="AB68" s="73"/>
      <c r="AC68" s="74" t="s">
        <v>618</v>
      </c>
      <c r="AD68" s="74" t="s">
        <v>618</v>
      </c>
      <c r="AE68" s="73"/>
      <c r="AF68" s="74" t="s">
        <v>618</v>
      </c>
      <c r="AG68" s="74" t="s">
        <v>618</v>
      </c>
      <c r="AH68" s="73"/>
      <c r="AI68" s="74" t="s">
        <v>618</v>
      </c>
      <c r="AJ68" s="74" t="s">
        <v>618</v>
      </c>
      <c r="AK68" s="73"/>
      <c r="AL68" s="74" t="s">
        <v>618</v>
      </c>
      <c r="AM68" s="74" t="s">
        <v>618</v>
      </c>
      <c r="AN68" s="73"/>
      <c r="AO68" s="74" t="s">
        <v>618</v>
      </c>
      <c r="AP68" s="74" t="s">
        <v>618</v>
      </c>
      <c r="AQ68" s="73"/>
      <c r="AR68" s="74" t="s">
        <v>618</v>
      </c>
      <c r="AS68" s="74" t="s">
        <v>618</v>
      </c>
      <c r="AT68" s="73"/>
      <c r="AU68" s="74" t="s">
        <v>618</v>
      </c>
      <c r="AV68" s="74" t="s">
        <v>618</v>
      </c>
      <c r="AW68" s="73"/>
    </row>
    <row r="69" spans="1:49" ht="15" customHeight="1">
      <c r="A69" s="295"/>
      <c r="B69" s="74" t="s">
        <v>346</v>
      </c>
      <c r="C69" s="78">
        <v>3287</v>
      </c>
      <c r="D69" s="74" t="s">
        <v>441</v>
      </c>
      <c r="E69" s="74" t="s">
        <v>424</v>
      </c>
      <c r="F69" s="74" t="s">
        <v>208</v>
      </c>
      <c r="G69" s="74" t="s">
        <v>348</v>
      </c>
      <c r="H69" s="78">
        <v>135</v>
      </c>
      <c r="I69" s="78">
        <v>1143.5</v>
      </c>
      <c r="J69" s="78"/>
      <c r="K69" s="77">
        <v>2.323298212761496E-5</v>
      </c>
      <c r="L69" s="77">
        <v>2.4761504929993533E-6</v>
      </c>
      <c r="M69" s="77">
        <v>7.6657460648911476E-6</v>
      </c>
      <c r="N69" s="74" t="s">
        <v>352</v>
      </c>
      <c r="O69" s="74" t="s">
        <v>844</v>
      </c>
      <c r="P69" s="75">
        <v>34060</v>
      </c>
      <c r="Q69" s="74" t="s">
        <v>618</v>
      </c>
      <c r="R69" s="74" t="s">
        <v>618</v>
      </c>
      <c r="S69" s="73"/>
      <c r="T69" s="74" t="s">
        <v>618</v>
      </c>
      <c r="U69" s="74" t="s">
        <v>618</v>
      </c>
      <c r="V69" s="73"/>
      <c r="W69" s="74" t="s">
        <v>618</v>
      </c>
      <c r="X69" s="74" t="s">
        <v>618</v>
      </c>
      <c r="Y69" s="73"/>
      <c r="Z69" s="74" t="s">
        <v>618</v>
      </c>
      <c r="AA69" s="74" t="s">
        <v>618</v>
      </c>
      <c r="AB69" s="73"/>
      <c r="AC69" s="74" t="s">
        <v>618</v>
      </c>
      <c r="AD69" s="74" t="s">
        <v>618</v>
      </c>
      <c r="AE69" s="73"/>
      <c r="AF69" s="74" t="s">
        <v>618</v>
      </c>
      <c r="AG69" s="74" t="s">
        <v>618</v>
      </c>
      <c r="AH69" s="73"/>
      <c r="AI69" s="74" t="s">
        <v>618</v>
      </c>
      <c r="AJ69" s="74" t="s">
        <v>618</v>
      </c>
      <c r="AK69" s="73"/>
      <c r="AL69" s="74" t="s">
        <v>618</v>
      </c>
      <c r="AM69" s="74" t="s">
        <v>618</v>
      </c>
      <c r="AN69" s="73"/>
      <c r="AO69" s="74" t="s">
        <v>618</v>
      </c>
      <c r="AP69" s="74" t="s">
        <v>618</v>
      </c>
      <c r="AQ69" s="73"/>
      <c r="AR69" s="74" t="s">
        <v>618</v>
      </c>
      <c r="AS69" s="74" t="s">
        <v>618</v>
      </c>
      <c r="AT69" s="73"/>
      <c r="AU69" s="74" t="s">
        <v>618</v>
      </c>
      <c r="AV69" s="74" t="s">
        <v>618</v>
      </c>
      <c r="AW69" s="73"/>
    </row>
    <row r="70" spans="1:49" ht="15" customHeight="1">
      <c r="A70" s="295"/>
      <c r="B70" s="74" t="s">
        <v>346</v>
      </c>
      <c r="C70" s="78">
        <v>3287</v>
      </c>
      <c r="D70" s="74" t="s">
        <v>441</v>
      </c>
      <c r="E70" s="74" t="s">
        <v>424</v>
      </c>
      <c r="F70" s="74" t="s">
        <v>210</v>
      </c>
      <c r="G70" s="74" t="s">
        <v>348</v>
      </c>
      <c r="H70" s="78">
        <v>132</v>
      </c>
      <c r="I70" s="78">
        <v>1101.3</v>
      </c>
      <c r="J70" s="78"/>
      <c r="K70" s="77">
        <v>1.4621320560098349E-5</v>
      </c>
      <c r="L70" s="77">
        <v>2.0705606890950796E-6</v>
      </c>
      <c r="M70" s="77">
        <v>7.680641618392608E-6</v>
      </c>
      <c r="N70" s="74" t="s">
        <v>352</v>
      </c>
      <c r="O70" s="74" t="s">
        <v>844</v>
      </c>
      <c r="P70" s="75">
        <v>33909</v>
      </c>
      <c r="Q70" s="74" t="s">
        <v>618</v>
      </c>
      <c r="R70" s="74" t="s">
        <v>618</v>
      </c>
      <c r="S70" s="73"/>
      <c r="T70" s="74" t="s">
        <v>618</v>
      </c>
      <c r="U70" s="74" t="s">
        <v>618</v>
      </c>
      <c r="V70" s="73"/>
      <c r="W70" s="74" t="s">
        <v>618</v>
      </c>
      <c r="X70" s="74" t="s">
        <v>618</v>
      </c>
      <c r="Y70" s="73"/>
      <c r="Z70" s="74" t="s">
        <v>618</v>
      </c>
      <c r="AA70" s="74" t="s">
        <v>618</v>
      </c>
      <c r="AB70" s="73"/>
      <c r="AC70" s="74" t="s">
        <v>618</v>
      </c>
      <c r="AD70" s="74" t="s">
        <v>618</v>
      </c>
      <c r="AE70" s="73"/>
      <c r="AF70" s="74" t="s">
        <v>618</v>
      </c>
      <c r="AG70" s="74" t="s">
        <v>618</v>
      </c>
      <c r="AH70" s="73"/>
      <c r="AI70" s="74" t="s">
        <v>618</v>
      </c>
      <c r="AJ70" s="74" t="s">
        <v>618</v>
      </c>
      <c r="AK70" s="73"/>
      <c r="AL70" s="74" t="s">
        <v>618</v>
      </c>
      <c r="AM70" s="74" t="s">
        <v>618</v>
      </c>
      <c r="AN70" s="73"/>
      <c r="AO70" s="74" t="s">
        <v>618</v>
      </c>
      <c r="AP70" s="74" t="s">
        <v>618</v>
      </c>
      <c r="AQ70" s="73"/>
      <c r="AR70" s="74" t="s">
        <v>618</v>
      </c>
      <c r="AS70" s="74" t="s">
        <v>618</v>
      </c>
      <c r="AT70" s="73"/>
      <c r="AU70" s="74" t="s">
        <v>618</v>
      </c>
      <c r="AV70" s="74" t="s">
        <v>618</v>
      </c>
      <c r="AW70" s="73"/>
    </row>
    <row r="71" spans="1:49" s="70" customFormat="1" ht="15" customHeight="1">
      <c r="A71" s="72"/>
      <c r="B71" s="87"/>
      <c r="C71" s="90"/>
      <c r="D71" s="87"/>
      <c r="E71" s="87"/>
      <c r="F71" s="87"/>
      <c r="G71" s="87"/>
      <c r="H71" s="90"/>
      <c r="I71" s="90"/>
      <c r="J71" s="90">
        <v>2</v>
      </c>
      <c r="K71" s="84">
        <f>AVERAGE(K53:K70)</f>
        <v>2.9581815163844773E-6</v>
      </c>
      <c r="L71" s="84">
        <f>AVERAGE(L53:L70)</f>
        <v>6.5424230723732914E-5</v>
      </c>
      <c r="M71" s="84">
        <f>AVERAGE(M53:M70)</f>
        <v>5.232146575410531E-5</v>
      </c>
      <c r="N71" s="87"/>
      <c r="O71" s="87"/>
      <c r="P71" s="88"/>
      <c r="Q71" s="87"/>
      <c r="R71" s="87"/>
      <c r="S71" s="86"/>
      <c r="T71" s="87"/>
      <c r="U71" s="87"/>
      <c r="V71" s="86"/>
      <c r="W71" s="87"/>
      <c r="X71" s="87"/>
      <c r="Y71" s="86"/>
      <c r="Z71" s="87"/>
      <c r="AA71" s="87"/>
      <c r="AB71" s="86"/>
      <c r="AC71" s="87"/>
      <c r="AD71" s="87"/>
      <c r="AE71" s="86"/>
      <c r="AF71" s="87"/>
      <c r="AG71" s="87"/>
      <c r="AH71" s="86"/>
      <c r="AI71" s="87"/>
      <c r="AJ71" s="87"/>
      <c r="AK71" s="86"/>
      <c r="AL71" s="87"/>
      <c r="AM71" s="87"/>
      <c r="AN71" s="86"/>
      <c r="AO71" s="87"/>
      <c r="AP71" s="87"/>
      <c r="AQ71" s="86"/>
      <c r="AR71" s="87"/>
      <c r="AS71" s="87"/>
      <c r="AT71" s="86"/>
      <c r="AU71" s="87"/>
      <c r="AV71" s="87"/>
      <c r="AW71" s="86"/>
    </row>
    <row r="72" spans="1:49" ht="15" customHeight="1">
      <c r="A72" s="295" t="s">
        <v>871</v>
      </c>
      <c r="B72" s="74" t="s">
        <v>346</v>
      </c>
      <c r="C72" s="78">
        <v>2079</v>
      </c>
      <c r="D72" s="74" t="s">
        <v>384</v>
      </c>
      <c r="E72" s="74" t="s">
        <v>385</v>
      </c>
      <c r="F72" s="74" t="s">
        <v>151</v>
      </c>
      <c r="G72" s="74" t="s">
        <v>348</v>
      </c>
      <c r="H72" s="78">
        <v>594</v>
      </c>
      <c r="I72" s="78">
        <v>6600</v>
      </c>
      <c r="J72" s="78"/>
      <c r="K72" s="77">
        <v>3.0296330114744892E-7</v>
      </c>
      <c r="L72" s="77">
        <v>1.236422127758603E-6</v>
      </c>
      <c r="M72" s="77">
        <v>1.0195959824990796E-6</v>
      </c>
      <c r="N72" s="74" t="s">
        <v>349</v>
      </c>
      <c r="O72" s="74" t="s">
        <v>350</v>
      </c>
      <c r="P72" s="76">
        <v>37012</v>
      </c>
      <c r="Q72" s="74" t="s">
        <v>351</v>
      </c>
      <c r="R72" s="74" t="s">
        <v>856</v>
      </c>
      <c r="S72" s="76">
        <v>37012</v>
      </c>
      <c r="T72" s="74" t="s">
        <v>352</v>
      </c>
      <c r="U72" s="74" t="s">
        <v>353</v>
      </c>
      <c r="V72" s="76">
        <v>37012</v>
      </c>
      <c r="W72" s="74" t="s">
        <v>618</v>
      </c>
      <c r="X72" s="74" t="s">
        <v>618</v>
      </c>
      <c r="Y72" s="79"/>
      <c r="Z72" s="74" t="s">
        <v>618</v>
      </c>
      <c r="AA72" s="74" t="s">
        <v>618</v>
      </c>
      <c r="AB72" s="73"/>
      <c r="AC72" s="74" t="s">
        <v>618</v>
      </c>
      <c r="AD72" s="74" t="s">
        <v>618</v>
      </c>
      <c r="AE72" s="73"/>
      <c r="AF72" s="74" t="s">
        <v>618</v>
      </c>
      <c r="AG72" s="74" t="s">
        <v>618</v>
      </c>
      <c r="AH72" s="73"/>
      <c r="AI72" s="74" t="s">
        <v>618</v>
      </c>
      <c r="AJ72" s="74" t="s">
        <v>618</v>
      </c>
      <c r="AK72" s="73"/>
      <c r="AL72" s="74" t="s">
        <v>618</v>
      </c>
      <c r="AM72" s="74" t="s">
        <v>618</v>
      </c>
      <c r="AN72" s="73"/>
      <c r="AO72" s="74" t="s">
        <v>618</v>
      </c>
      <c r="AP72" s="74" t="s">
        <v>618</v>
      </c>
      <c r="AQ72" s="73"/>
      <c r="AR72" s="74" t="s">
        <v>618</v>
      </c>
      <c r="AS72" s="74" t="s">
        <v>618</v>
      </c>
      <c r="AT72" s="73"/>
      <c r="AU72" s="74" t="s">
        <v>618</v>
      </c>
      <c r="AV72" s="74" t="s">
        <v>618</v>
      </c>
      <c r="AW72" s="73"/>
    </row>
    <row r="73" spans="1:49" ht="15" customHeight="1">
      <c r="A73" s="295"/>
      <c r="B73" s="74" t="s">
        <v>346</v>
      </c>
      <c r="C73" s="78">
        <v>8223</v>
      </c>
      <c r="D73" s="74" t="s">
        <v>369</v>
      </c>
      <c r="E73" s="74" t="s">
        <v>370</v>
      </c>
      <c r="F73" s="74" t="s">
        <v>72</v>
      </c>
      <c r="G73" s="74" t="s">
        <v>348</v>
      </c>
      <c r="H73" s="78">
        <v>450</v>
      </c>
      <c r="I73" s="78">
        <v>4200</v>
      </c>
      <c r="J73" s="78"/>
      <c r="K73" s="77">
        <v>7.5782234824449652E-7</v>
      </c>
      <c r="L73" s="77">
        <v>5.4478783544030263E-7</v>
      </c>
      <c r="M73" s="77">
        <v>1.6108352327778371E-6</v>
      </c>
      <c r="N73" s="74" t="s">
        <v>349</v>
      </c>
      <c r="O73" s="74" t="s">
        <v>350</v>
      </c>
      <c r="P73" s="75">
        <v>38930</v>
      </c>
      <c r="Q73" s="74" t="s">
        <v>351</v>
      </c>
      <c r="R73" s="74" t="s">
        <v>856</v>
      </c>
      <c r="S73" s="75">
        <v>38930</v>
      </c>
      <c r="T73" s="74" t="s">
        <v>352</v>
      </c>
      <c r="U73" s="74" t="s">
        <v>353</v>
      </c>
      <c r="V73" s="75">
        <v>38930</v>
      </c>
      <c r="W73" s="74" t="s">
        <v>618</v>
      </c>
      <c r="X73" s="74" t="s">
        <v>618</v>
      </c>
      <c r="Y73" s="73"/>
      <c r="Z73" s="74" t="s">
        <v>618</v>
      </c>
      <c r="AA73" s="74" t="s">
        <v>618</v>
      </c>
      <c r="AB73" s="73"/>
      <c r="AC73" s="74" t="s">
        <v>618</v>
      </c>
      <c r="AD73" s="74" t="s">
        <v>618</v>
      </c>
      <c r="AE73" s="73"/>
      <c r="AF73" s="74" t="s">
        <v>618</v>
      </c>
      <c r="AG73" s="74" t="s">
        <v>618</v>
      </c>
      <c r="AH73" s="73"/>
      <c r="AI73" s="74" t="s">
        <v>618</v>
      </c>
      <c r="AJ73" s="74" t="s">
        <v>618</v>
      </c>
      <c r="AK73" s="73"/>
      <c r="AL73" s="74" t="s">
        <v>618</v>
      </c>
      <c r="AM73" s="74" t="s">
        <v>618</v>
      </c>
      <c r="AN73" s="73"/>
      <c r="AO73" s="74" t="s">
        <v>618</v>
      </c>
      <c r="AP73" s="74" t="s">
        <v>618</v>
      </c>
      <c r="AQ73" s="73"/>
      <c r="AR73" s="74" t="s">
        <v>618</v>
      </c>
      <c r="AS73" s="74" t="s">
        <v>618</v>
      </c>
      <c r="AT73" s="73"/>
      <c r="AU73" s="74" t="s">
        <v>618</v>
      </c>
      <c r="AV73" s="74" t="s">
        <v>618</v>
      </c>
      <c r="AW73" s="73"/>
    </row>
    <row r="74" spans="1:49" ht="15" customHeight="1">
      <c r="A74" s="295"/>
      <c r="B74" s="74" t="s">
        <v>346</v>
      </c>
      <c r="C74" s="78">
        <v>8223</v>
      </c>
      <c r="D74" s="74" t="s">
        <v>369</v>
      </c>
      <c r="E74" s="74" t="s">
        <v>370</v>
      </c>
      <c r="F74" s="74" t="s">
        <v>73</v>
      </c>
      <c r="G74" s="74" t="s">
        <v>348</v>
      </c>
      <c r="H74" s="78">
        <v>450</v>
      </c>
      <c r="I74" s="78">
        <v>4200</v>
      </c>
      <c r="J74" s="78"/>
      <c r="K74" s="77">
        <v>2.3494123682116644E-7</v>
      </c>
      <c r="L74" s="77">
        <v>2.8658530478669364E-7</v>
      </c>
      <c r="M74" s="77">
        <v>8.0441477236327431E-7</v>
      </c>
      <c r="N74" s="74" t="s">
        <v>349</v>
      </c>
      <c r="O74" s="74" t="s">
        <v>350</v>
      </c>
      <c r="P74" s="76">
        <v>40148</v>
      </c>
      <c r="Q74" s="74" t="s">
        <v>351</v>
      </c>
      <c r="R74" s="74" t="s">
        <v>856</v>
      </c>
      <c r="S74" s="75">
        <v>40148</v>
      </c>
      <c r="T74" s="74" t="s">
        <v>352</v>
      </c>
      <c r="U74" s="74" t="s">
        <v>353</v>
      </c>
      <c r="V74" s="75">
        <v>40148</v>
      </c>
      <c r="W74" s="74" t="s">
        <v>618</v>
      </c>
      <c r="X74" s="74" t="s">
        <v>618</v>
      </c>
      <c r="Y74" s="73"/>
      <c r="Z74" s="74" t="s">
        <v>618</v>
      </c>
      <c r="AA74" s="74" t="s">
        <v>618</v>
      </c>
      <c r="AB74" s="73"/>
      <c r="AC74" s="74" t="s">
        <v>618</v>
      </c>
      <c r="AD74" s="74" t="s">
        <v>618</v>
      </c>
      <c r="AE74" s="73"/>
      <c r="AF74" s="74" t="s">
        <v>618</v>
      </c>
      <c r="AG74" s="74" t="s">
        <v>618</v>
      </c>
      <c r="AH74" s="73"/>
      <c r="AI74" s="74" t="s">
        <v>618</v>
      </c>
      <c r="AJ74" s="74" t="s">
        <v>618</v>
      </c>
      <c r="AK74" s="73"/>
      <c r="AL74" s="74" t="s">
        <v>618</v>
      </c>
      <c r="AM74" s="74" t="s">
        <v>618</v>
      </c>
      <c r="AN74" s="73"/>
      <c r="AO74" s="74" t="s">
        <v>618</v>
      </c>
      <c r="AP74" s="74" t="s">
        <v>618</v>
      </c>
      <c r="AQ74" s="73"/>
      <c r="AR74" s="74" t="s">
        <v>618</v>
      </c>
      <c r="AS74" s="74" t="s">
        <v>618</v>
      </c>
      <c r="AT74" s="73"/>
      <c r="AU74" s="74" t="s">
        <v>618</v>
      </c>
      <c r="AV74" s="74" t="s">
        <v>618</v>
      </c>
      <c r="AW74" s="73"/>
    </row>
    <row r="75" spans="1:49" ht="15" customHeight="1">
      <c r="A75" s="295"/>
      <c r="B75" s="74" t="s">
        <v>346</v>
      </c>
      <c r="C75" s="78">
        <v>10043</v>
      </c>
      <c r="D75" s="74" t="s">
        <v>371</v>
      </c>
      <c r="E75" s="74" t="s">
        <v>355</v>
      </c>
      <c r="F75" s="74" t="s">
        <v>161</v>
      </c>
      <c r="G75" s="74" t="s">
        <v>348</v>
      </c>
      <c r="H75" s="78">
        <v>241.7</v>
      </c>
      <c r="I75" s="78">
        <v>2116</v>
      </c>
      <c r="J75" s="78"/>
      <c r="K75" s="77">
        <v>1.3185983473733064E-7</v>
      </c>
      <c r="L75" s="77">
        <v>3.4326621463130107E-7</v>
      </c>
      <c r="M75" s="77">
        <v>4.4355665052433961E-7</v>
      </c>
      <c r="N75" s="74" t="s">
        <v>349</v>
      </c>
      <c r="O75" s="74" t="s">
        <v>350</v>
      </c>
      <c r="P75" s="76">
        <v>34578</v>
      </c>
      <c r="Q75" s="74" t="s">
        <v>351</v>
      </c>
      <c r="R75" s="74" t="s">
        <v>856</v>
      </c>
      <c r="S75" s="75">
        <v>34578</v>
      </c>
      <c r="T75" s="74" t="s">
        <v>352</v>
      </c>
      <c r="U75" s="74" t="s">
        <v>356</v>
      </c>
      <c r="V75" s="75">
        <v>34578</v>
      </c>
      <c r="W75" s="74" t="s">
        <v>618</v>
      </c>
      <c r="X75" s="74" t="s">
        <v>618</v>
      </c>
      <c r="Y75" s="73"/>
      <c r="Z75" s="74" t="s">
        <v>618</v>
      </c>
      <c r="AA75" s="74" t="s">
        <v>618</v>
      </c>
      <c r="AB75" s="73"/>
      <c r="AC75" s="74" t="s">
        <v>618</v>
      </c>
      <c r="AD75" s="74" t="s">
        <v>618</v>
      </c>
      <c r="AE75" s="73"/>
      <c r="AF75" s="74" t="s">
        <v>618</v>
      </c>
      <c r="AG75" s="74" t="s">
        <v>618</v>
      </c>
      <c r="AH75" s="73"/>
      <c r="AI75" s="74" t="s">
        <v>618</v>
      </c>
      <c r="AJ75" s="74" t="s">
        <v>618</v>
      </c>
      <c r="AK75" s="73"/>
      <c r="AL75" s="74" t="s">
        <v>618</v>
      </c>
      <c r="AM75" s="74" t="s">
        <v>618</v>
      </c>
      <c r="AN75" s="73"/>
      <c r="AO75" s="74" t="s">
        <v>618</v>
      </c>
      <c r="AP75" s="74" t="s">
        <v>618</v>
      </c>
      <c r="AQ75" s="73"/>
      <c r="AR75" s="74" t="s">
        <v>618</v>
      </c>
      <c r="AS75" s="74" t="s">
        <v>618</v>
      </c>
      <c r="AT75" s="73"/>
      <c r="AU75" s="74" t="s">
        <v>618</v>
      </c>
      <c r="AV75" s="74" t="s">
        <v>618</v>
      </c>
      <c r="AW75" s="73"/>
    </row>
    <row r="76" spans="1:49" ht="15" customHeight="1">
      <c r="A76" s="295"/>
      <c r="B76" s="74" t="s">
        <v>346</v>
      </c>
      <c r="C76" s="78">
        <v>10566</v>
      </c>
      <c r="D76" s="74" t="s">
        <v>354</v>
      </c>
      <c r="E76" s="74" t="s">
        <v>355</v>
      </c>
      <c r="F76" s="74" t="s">
        <v>281</v>
      </c>
      <c r="G76" s="74" t="s">
        <v>348</v>
      </c>
      <c r="H76" s="78">
        <v>285</v>
      </c>
      <c r="I76" s="78">
        <v>1387</v>
      </c>
      <c r="J76" s="78"/>
      <c r="K76" s="77">
        <v>1.1888594111361954E-7</v>
      </c>
      <c r="L76" s="77">
        <v>1.225857672750285E-6</v>
      </c>
      <c r="M76" s="77">
        <v>1.7543819678361729E-6</v>
      </c>
      <c r="N76" s="74" t="s">
        <v>349</v>
      </c>
      <c r="O76" s="74" t="s">
        <v>350</v>
      </c>
      <c r="P76" s="75">
        <v>34394</v>
      </c>
      <c r="Q76" s="74" t="s">
        <v>351</v>
      </c>
      <c r="R76" s="74" t="s">
        <v>856</v>
      </c>
      <c r="S76" s="75">
        <v>34394</v>
      </c>
      <c r="T76" s="74" t="s">
        <v>352</v>
      </c>
      <c r="U76" s="74" t="s">
        <v>356</v>
      </c>
      <c r="V76" s="75">
        <v>34394</v>
      </c>
      <c r="W76" s="74" t="s">
        <v>618</v>
      </c>
      <c r="X76" s="74" t="s">
        <v>618</v>
      </c>
      <c r="Y76" s="73"/>
      <c r="Z76" s="74" t="s">
        <v>618</v>
      </c>
      <c r="AA76" s="74" t="s">
        <v>618</v>
      </c>
      <c r="AB76" s="73"/>
      <c r="AC76" s="74" t="s">
        <v>618</v>
      </c>
      <c r="AD76" s="74" t="s">
        <v>618</v>
      </c>
      <c r="AE76" s="73"/>
      <c r="AF76" s="74" t="s">
        <v>618</v>
      </c>
      <c r="AG76" s="74" t="s">
        <v>618</v>
      </c>
      <c r="AH76" s="73"/>
      <c r="AI76" s="74" t="s">
        <v>618</v>
      </c>
      <c r="AJ76" s="74" t="s">
        <v>618</v>
      </c>
      <c r="AK76" s="73"/>
      <c r="AL76" s="74" t="s">
        <v>618</v>
      </c>
      <c r="AM76" s="74" t="s">
        <v>618</v>
      </c>
      <c r="AN76" s="73"/>
      <c r="AO76" s="74" t="s">
        <v>618</v>
      </c>
      <c r="AP76" s="74" t="s">
        <v>618</v>
      </c>
      <c r="AQ76" s="73"/>
      <c r="AR76" s="74" t="s">
        <v>618</v>
      </c>
      <c r="AS76" s="74" t="s">
        <v>618</v>
      </c>
      <c r="AT76" s="73"/>
      <c r="AU76" s="74" t="s">
        <v>618</v>
      </c>
      <c r="AV76" s="74" t="s">
        <v>618</v>
      </c>
      <c r="AW76" s="73"/>
    </row>
    <row r="77" spans="1:49" ht="15" customHeight="1">
      <c r="A77" s="295"/>
      <c r="B77" s="74" t="s">
        <v>346</v>
      </c>
      <c r="C77" s="78">
        <v>10566</v>
      </c>
      <c r="D77" s="74" t="s">
        <v>354</v>
      </c>
      <c r="E77" s="74" t="s">
        <v>355</v>
      </c>
      <c r="F77" s="74" t="s">
        <v>282</v>
      </c>
      <c r="G77" s="74" t="s">
        <v>348</v>
      </c>
      <c r="H77" s="78">
        <v>285</v>
      </c>
      <c r="I77" s="78">
        <v>1387</v>
      </c>
      <c r="J77" s="78"/>
      <c r="K77" s="77">
        <v>4.2268701730612583E-8</v>
      </c>
      <c r="L77" s="77">
        <v>1.8942537147385923E-7</v>
      </c>
      <c r="M77" s="77">
        <v>4.0219848495135691E-7</v>
      </c>
      <c r="N77" s="74" t="s">
        <v>349</v>
      </c>
      <c r="O77" s="74" t="s">
        <v>350</v>
      </c>
      <c r="P77" s="75">
        <v>34394</v>
      </c>
      <c r="Q77" s="74" t="s">
        <v>351</v>
      </c>
      <c r="R77" s="74" t="s">
        <v>856</v>
      </c>
      <c r="S77" s="75">
        <v>34394</v>
      </c>
      <c r="T77" s="74" t="s">
        <v>352</v>
      </c>
      <c r="U77" s="74" t="s">
        <v>356</v>
      </c>
      <c r="V77" s="75">
        <v>34394</v>
      </c>
      <c r="W77" s="74" t="s">
        <v>618</v>
      </c>
      <c r="X77" s="74" t="s">
        <v>618</v>
      </c>
      <c r="Y77" s="73"/>
      <c r="Z77" s="74" t="s">
        <v>618</v>
      </c>
      <c r="AA77" s="74" t="s">
        <v>618</v>
      </c>
      <c r="AB77" s="73"/>
      <c r="AC77" s="74" t="s">
        <v>618</v>
      </c>
      <c r="AD77" s="74" t="s">
        <v>618</v>
      </c>
      <c r="AE77" s="73"/>
      <c r="AF77" s="74" t="s">
        <v>618</v>
      </c>
      <c r="AG77" s="74" t="s">
        <v>618</v>
      </c>
      <c r="AH77" s="73"/>
      <c r="AI77" s="74" t="s">
        <v>618</v>
      </c>
      <c r="AJ77" s="74" t="s">
        <v>618</v>
      </c>
      <c r="AK77" s="73"/>
      <c r="AL77" s="74" t="s">
        <v>618</v>
      </c>
      <c r="AM77" s="74" t="s">
        <v>618</v>
      </c>
      <c r="AN77" s="73"/>
      <c r="AO77" s="74" t="s">
        <v>618</v>
      </c>
      <c r="AP77" s="74" t="s">
        <v>618</v>
      </c>
      <c r="AQ77" s="73"/>
      <c r="AR77" s="74" t="s">
        <v>618</v>
      </c>
      <c r="AS77" s="74" t="s">
        <v>618</v>
      </c>
      <c r="AT77" s="73"/>
      <c r="AU77" s="74" t="s">
        <v>618</v>
      </c>
      <c r="AV77" s="74" t="s">
        <v>618</v>
      </c>
      <c r="AW77" s="73"/>
    </row>
    <row r="78" spans="1:49" ht="15" customHeight="1">
      <c r="A78" s="295"/>
      <c r="B78" s="74" t="s">
        <v>346</v>
      </c>
      <c r="C78" s="78">
        <v>50976</v>
      </c>
      <c r="D78" s="74" t="s">
        <v>800</v>
      </c>
      <c r="E78" s="74" t="s">
        <v>347</v>
      </c>
      <c r="F78" s="74" t="s">
        <v>84</v>
      </c>
      <c r="G78" s="74" t="s">
        <v>348</v>
      </c>
      <c r="H78" s="78">
        <v>361</v>
      </c>
      <c r="I78" s="78">
        <v>3422</v>
      </c>
      <c r="J78" s="78"/>
      <c r="K78" s="77">
        <v>1.3491046277155018E-7</v>
      </c>
      <c r="L78" s="77">
        <v>9.5884434865768379E-7</v>
      </c>
      <c r="M78" s="77">
        <v>8.906490663000557E-7</v>
      </c>
      <c r="N78" s="74" t="s">
        <v>349</v>
      </c>
      <c r="O78" s="74" t="s">
        <v>350</v>
      </c>
      <c r="P78" s="76">
        <v>35034</v>
      </c>
      <c r="Q78" s="74" t="s">
        <v>351</v>
      </c>
      <c r="R78" s="74" t="s">
        <v>856</v>
      </c>
      <c r="S78" s="76">
        <v>35034</v>
      </c>
      <c r="T78" s="74" t="s">
        <v>352</v>
      </c>
      <c r="U78" s="74" t="s">
        <v>353</v>
      </c>
      <c r="V78" s="75">
        <v>35034</v>
      </c>
      <c r="W78" s="74" t="s">
        <v>618</v>
      </c>
      <c r="X78" s="74" t="s">
        <v>618</v>
      </c>
      <c r="Y78" s="73"/>
      <c r="Z78" s="74" t="s">
        <v>618</v>
      </c>
      <c r="AA78" s="74" t="s">
        <v>618</v>
      </c>
      <c r="AB78" s="73"/>
      <c r="AC78" s="74" t="s">
        <v>618</v>
      </c>
      <c r="AD78" s="74" t="s">
        <v>618</v>
      </c>
      <c r="AE78" s="73"/>
      <c r="AF78" s="74" t="s">
        <v>618</v>
      </c>
      <c r="AG78" s="74" t="s">
        <v>618</v>
      </c>
      <c r="AH78" s="73"/>
      <c r="AI78" s="74" t="s">
        <v>618</v>
      </c>
      <c r="AJ78" s="74" t="s">
        <v>618</v>
      </c>
      <c r="AK78" s="73"/>
      <c r="AL78" s="74" t="s">
        <v>618</v>
      </c>
      <c r="AM78" s="74" t="s">
        <v>618</v>
      </c>
      <c r="AN78" s="73"/>
      <c r="AO78" s="74" t="s">
        <v>618</v>
      </c>
      <c r="AP78" s="74" t="s">
        <v>618</v>
      </c>
      <c r="AQ78" s="73"/>
      <c r="AR78" s="74" t="s">
        <v>618</v>
      </c>
      <c r="AS78" s="74" t="s">
        <v>618</v>
      </c>
      <c r="AT78" s="73"/>
      <c r="AU78" s="74" t="s">
        <v>618</v>
      </c>
      <c r="AV78" s="74" t="s">
        <v>618</v>
      </c>
      <c r="AW78" s="73"/>
    </row>
    <row r="79" spans="1:49" ht="15" customHeight="1">
      <c r="A79" s="295"/>
      <c r="B79" s="74" t="s">
        <v>346</v>
      </c>
      <c r="C79" s="78">
        <v>54304</v>
      </c>
      <c r="D79" s="74" t="s">
        <v>470</v>
      </c>
      <c r="E79" s="74" t="s">
        <v>406</v>
      </c>
      <c r="F79" s="74" t="s">
        <v>108</v>
      </c>
      <c r="G79" s="74" t="s">
        <v>348</v>
      </c>
      <c r="H79" s="78">
        <v>222</v>
      </c>
      <c r="I79" s="78">
        <v>2300</v>
      </c>
      <c r="J79" s="78"/>
      <c r="K79" s="77">
        <v>1.1825807547916227E-7</v>
      </c>
      <c r="L79" s="77">
        <v>2.2700460227416868E-6</v>
      </c>
      <c r="M79" s="77">
        <v>3.3467462801257253E-6</v>
      </c>
      <c r="N79" s="74" t="s">
        <v>349</v>
      </c>
      <c r="O79" s="74" t="s">
        <v>350</v>
      </c>
      <c r="P79" s="76">
        <v>35339</v>
      </c>
      <c r="Q79" s="74" t="s">
        <v>351</v>
      </c>
      <c r="R79" s="74" t="s">
        <v>856</v>
      </c>
      <c r="S79" s="76">
        <v>35339</v>
      </c>
      <c r="T79" s="74" t="s">
        <v>352</v>
      </c>
      <c r="U79" s="74" t="s">
        <v>356</v>
      </c>
      <c r="V79" s="76">
        <v>35339</v>
      </c>
      <c r="W79" s="74" t="s">
        <v>618</v>
      </c>
      <c r="X79" s="74" t="s">
        <v>618</v>
      </c>
      <c r="Y79" s="73"/>
      <c r="Z79" s="74" t="s">
        <v>618</v>
      </c>
      <c r="AA79" s="74" t="s">
        <v>618</v>
      </c>
      <c r="AB79" s="73"/>
      <c r="AC79" s="74" t="s">
        <v>618</v>
      </c>
      <c r="AD79" s="74" t="s">
        <v>618</v>
      </c>
      <c r="AE79" s="73"/>
      <c r="AF79" s="74" t="s">
        <v>618</v>
      </c>
      <c r="AG79" s="74" t="s">
        <v>618</v>
      </c>
      <c r="AH79" s="73"/>
      <c r="AI79" s="74" t="s">
        <v>618</v>
      </c>
      <c r="AJ79" s="74" t="s">
        <v>618</v>
      </c>
      <c r="AK79" s="73"/>
      <c r="AL79" s="74" t="s">
        <v>618</v>
      </c>
      <c r="AM79" s="74" t="s">
        <v>618</v>
      </c>
      <c r="AN79" s="73"/>
      <c r="AO79" s="74" t="s">
        <v>618</v>
      </c>
      <c r="AP79" s="74" t="s">
        <v>618</v>
      </c>
      <c r="AQ79" s="73"/>
      <c r="AR79" s="74" t="s">
        <v>618</v>
      </c>
      <c r="AS79" s="74" t="s">
        <v>618</v>
      </c>
      <c r="AT79" s="73"/>
      <c r="AU79" s="74" t="s">
        <v>618</v>
      </c>
      <c r="AV79" s="74" t="s">
        <v>618</v>
      </c>
      <c r="AW79" s="73"/>
    </row>
    <row r="80" spans="1:49" ht="15" customHeight="1">
      <c r="A80" s="295"/>
      <c r="B80" s="74" t="s">
        <v>346</v>
      </c>
      <c r="C80" s="78">
        <v>54755</v>
      </c>
      <c r="D80" s="74" t="s">
        <v>492</v>
      </c>
      <c r="E80" s="74" t="s">
        <v>402</v>
      </c>
      <c r="F80" s="74" t="s">
        <v>121</v>
      </c>
      <c r="G80" s="74" t="s">
        <v>348</v>
      </c>
      <c r="H80" s="78">
        <v>50</v>
      </c>
      <c r="I80" s="78">
        <v>560</v>
      </c>
      <c r="J80" s="78"/>
      <c r="K80" s="77">
        <v>8.5438110946464617E-7</v>
      </c>
      <c r="L80" s="77">
        <v>7.5115508449669832E-6</v>
      </c>
      <c r="M80" s="77">
        <v>9.7347416707992509E-6</v>
      </c>
      <c r="N80" s="74" t="s">
        <v>349</v>
      </c>
      <c r="O80" s="74" t="s">
        <v>359</v>
      </c>
      <c r="P80" s="75">
        <v>34851</v>
      </c>
      <c r="Q80" s="74" t="s">
        <v>351</v>
      </c>
      <c r="R80" s="74" t="s">
        <v>856</v>
      </c>
      <c r="S80" s="75">
        <v>34851</v>
      </c>
      <c r="T80" s="74" t="s">
        <v>352</v>
      </c>
      <c r="U80" s="74" t="s">
        <v>353</v>
      </c>
      <c r="V80" s="75">
        <v>34851</v>
      </c>
      <c r="W80" s="74" t="s">
        <v>618</v>
      </c>
      <c r="X80" s="74" t="s">
        <v>618</v>
      </c>
      <c r="Y80" s="73"/>
      <c r="Z80" s="74" t="s">
        <v>618</v>
      </c>
      <c r="AA80" s="74" t="s">
        <v>618</v>
      </c>
      <c r="AB80" s="73"/>
      <c r="AC80" s="74" t="s">
        <v>618</v>
      </c>
      <c r="AD80" s="74" t="s">
        <v>618</v>
      </c>
      <c r="AE80" s="73"/>
      <c r="AF80" s="74" t="s">
        <v>618</v>
      </c>
      <c r="AG80" s="74" t="s">
        <v>618</v>
      </c>
      <c r="AH80" s="73"/>
      <c r="AI80" s="74" t="s">
        <v>618</v>
      </c>
      <c r="AJ80" s="74" t="s">
        <v>618</v>
      </c>
      <c r="AK80" s="73"/>
      <c r="AL80" s="74" t="s">
        <v>618</v>
      </c>
      <c r="AM80" s="74" t="s">
        <v>618</v>
      </c>
      <c r="AN80" s="73"/>
      <c r="AO80" s="74" t="s">
        <v>618</v>
      </c>
      <c r="AP80" s="74" t="s">
        <v>618</v>
      </c>
      <c r="AQ80" s="73"/>
      <c r="AR80" s="74" t="s">
        <v>618</v>
      </c>
      <c r="AS80" s="74" t="s">
        <v>618</v>
      </c>
      <c r="AT80" s="73"/>
      <c r="AU80" s="74" t="s">
        <v>618</v>
      </c>
      <c r="AV80" s="74" t="s">
        <v>618</v>
      </c>
      <c r="AW80" s="73"/>
    </row>
    <row r="81" spans="1:49" ht="15" customHeight="1">
      <c r="A81" s="295"/>
      <c r="B81" s="74" t="s">
        <v>346</v>
      </c>
      <c r="C81" s="78">
        <v>55479</v>
      </c>
      <c r="D81" s="74" t="s">
        <v>381</v>
      </c>
      <c r="E81" s="74" t="s">
        <v>382</v>
      </c>
      <c r="F81" s="74" t="s">
        <v>290</v>
      </c>
      <c r="G81" s="74" t="s">
        <v>348</v>
      </c>
      <c r="H81" s="78">
        <v>91</v>
      </c>
      <c r="I81" s="78">
        <v>1053</v>
      </c>
      <c r="J81" s="78"/>
      <c r="K81" s="77">
        <v>1.9859703542241232E-7</v>
      </c>
      <c r="L81" s="77">
        <v>4.4024244055692643E-7</v>
      </c>
      <c r="M81" s="77">
        <v>6.5759994975033417E-7</v>
      </c>
      <c r="N81" s="74" t="s">
        <v>349</v>
      </c>
      <c r="O81" s="74" t="s">
        <v>350</v>
      </c>
      <c r="P81" s="75">
        <v>37712</v>
      </c>
      <c r="Q81" s="74" t="s">
        <v>351</v>
      </c>
      <c r="R81" s="74" t="s">
        <v>856</v>
      </c>
      <c r="S81" s="75">
        <v>37712</v>
      </c>
      <c r="T81" s="74" t="s">
        <v>352</v>
      </c>
      <c r="U81" s="74" t="s">
        <v>353</v>
      </c>
      <c r="V81" s="75">
        <v>37712</v>
      </c>
      <c r="W81" s="74" t="s">
        <v>618</v>
      </c>
      <c r="X81" s="74" t="s">
        <v>618</v>
      </c>
      <c r="Y81" s="73"/>
      <c r="Z81" s="74" t="s">
        <v>618</v>
      </c>
      <c r="AA81" s="74" t="s">
        <v>618</v>
      </c>
      <c r="AB81" s="73"/>
      <c r="AC81" s="74" t="s">
        <v>618</v>
      </c>
      <c r="AD81" s="74" t="s">
        <v>618</v>
      </c>
      <c r="AE81" s="73"/>
      <c r="AF81" s="74" t="s">
        <v>618</v>
      </c>
      <c r="AG81" s="74" t="s">
        <v>618</v>
      </c>
      <c r="AH81" s="73"/>
      <c r="AI81" s="74" t="s">
        <v>618</v>
      </c>
      <c r="AJ81" s="74" t="s">
        <v>618</v>
      </c>
      <c r="AK81" s="73"/>
      <c r="AL81" s="74" t="s">
        <v>618</v>
      </c>
      <c r="AM81" s="74" t="s">
        <v>618</v>
      </c>
      <c r="AN81" s="73"/>
      <c r="AO81" s="74" t="s">
        <v>618</v>
      </c>
      <c r="AP81" s="74" t="s">
        <v>618</v>
      </c>
      <c r="AQ81" s="73"/>
      <c r="AR81" s="74" t="s">
        <v>618</v>
      </c>
      <c r="AS81" s="74" t="s">
        <v>618</v>
      </c>
      <c r="AT81" s="73"/>
      <c r="AU81" s="74" t="s">
        <v>618</v>
      </c>
      <c r="AV81" s="74" t="s">
        <v>618</v>
      </c>
      <c r="AW81" s="73"/>
    </row>
    <row r="82" spans="1:49" ht="15" customHeight="1">
      <c r="A82" s="295"/>
      <c r="B82" s="74" t="s">
        <v>346</v>
      </c>
      <c r="C82" s="78">
        <v>56319</v>
      </c>
      <c r="D82" s="74" t="s">
        <v>533</v>
      </c>
      <c r="E82" s="74" t="s">
        <v>382</v>
      </c>
      <c r="F82" s="74" t="s">
        <v>295</v>
      </c>
      <c r="G82" s="74" t="s">
        <v>348</v>
      </c>
      <c r="H82" s="78">
        <v>96</v>
      </c>
      <c r="I82" s="78">
        <v>1300</v>
      </c>
      <c r="J82" s="78"/>
      <c r="K82" s="77">
        <v>1.4529178709248673E-7</v>
      </c>
      <c r="L82" s="77">
        <v>3.3107812670689295E-6</v>
      </c>
      <c r="M82" s="77">
        <v>2.1318479037430083E-6</v>
      </c>
      <c r="N82" s="74" t="s">
        <v>349</v>
      </c>
      <c r="O82" s="74" t="s">
        <v>350</v>
      </c>
      <c r="P82" s="76">
        <v>39448</v>
      </c>
      <c r="Q82" s="74" t="s">
        <v>351</v>
      </c>
      <c r="R82" s="74" t="s">
        <v>856</v>
      </c>
      <c r="S82" s="75">
        <v>39448</v>
      </c>
      <c r="T82" s="74" t="s">
        <v>352</v>
      </c>
      <c r="U82" s="74" t="s">
        <v>353</v>
      </c>
      <c r="V82" s="75">
        <v>39448</v>
      </c>
      <c r="W82" s="74" t="s">
        <v>618</v>
      </c>
      <c r="X82" s="74" t="s">
        <v>618</v>
      </c>
      <c r="Y82" s="73"/>
      <c r="Z82" s="74" t="s">
        <v>618</v>
      </c>
      <c r="AA82" s="74" t="s">
        <v>618</v>
      </c>
      <c r="AB82" s="73"/>
      <c r="AC82" s="74" t="s">
        <v>618</v>
      </c>
      <c r="AD82" s="74" t="s">
        <v>618</v>
      </c>
      <c r="AE82" s="73"/>
      <c r="AF82" s="74" t="s">
        <v>618</v>
      </c>
      <c r="AG82" s="74" t="s">
        <v>618</v>
      </c>
      <c r="AH82" s="73"/>
      <c r="AI82" s="74" t="s">
        <v>618</v>
      </c>
      <c r="AJ82" s="74" t="s">
        <v>618</v>
      </c>
      <c r="AK82" s="73"/>
      <c r="AL82" s="74" t="s">
        <v>618</v>
      </c>
      <c r="AM82" s="74" t="s">
        <v>618</v>
      </c>
      <c r="AN82" s="73"/>
      <c r="AO82" s="74" t="s">
        <v>618</v>
      </c>
      <c r="AP82" s="74" t="s">
        <v>618</v>
      </c>
      <c r="AQ82" s="73"/>
      <c r="AR82" s="74" t="s">
        <v>618</v>
      </c>
      <c r="AS82" s="74" t="s">
        <v>618</v>
      </c>
      <c r="AT82" s="73"/>
      <c r="AU82" s="74" t="s">
        <v>618</v>
      </c>
      <c r="AV82" s="74" t="s">
        <v>618</v>
      </c>
      <c r="AW82" s="73"/>
    </row>
    <row r="83" spans="1:49" ht="15" customHeight="1">
      <c r="A83" s="295"/>
      <c r="B83" s="74" t="s">
        <v>346</v>
      </c>
      <c r="C83" s="78">
        <v>7210</v>
      </c>
      <c r="D83" s="74" t="s">
        <v>423</v>
      </c>
      <c r="E83" s="74" t="s">
        <v>424</v>
      </c>
      <c r="F83" s="74" t="s">
        <v>265</v>
      </c>
      <c r="G83" s="74" t="s">
        <v>348</v>
      </c>
      <c r="H83" s="78">
        <v>441</v>
      </c>
      <c r="I83" s="78">
        <v>4059.1</v>
      </c>
      <c r="J83" s="78"/>
      <c r="K83" s="77">
        <v>1.1355109620580389E-7</v>
      </c>
      <c r="L83" s="77">
        <v>8.2214672768261837E-7</v>
      </c>
      <c r="M83" s="77">
        <v>7.7713845962673482E-7</v>
      </c>
      <c r="N83" s="74" t="s">
        <v>349</v>
      </c>
      <c r="O83" s="74" t="s">
        <v>350</v>
      </c>
      <c r="P83" s="76">
        <v>39814</v>
      </c>
      <c r="Q83" s="74" t="s">
        <v>351</v>
      </c>
      <c r="R83" s="74" t="s">
        <v>870</v>
      </c>
      <c r="S83" s="76">
        <v>34060</v>
      </c>
      <c r="T83" s="74" t="s">
        <v>352</v>
      </c>
      <c r="U83" s="74" t="s">
        <v>844</v>
      </c>
      <c r="V83" s="75">
        <v>34060</v>
      </c>
      <c r="W83" s="74" t="s">
        <v>618</v>
      </c>
      <c r="X83" s="74" t="s">
        <v>618</v>
      </c>
      <c r="Y83" s="73"/>
      <c r="Z83" s="74" t="s">
        <v>618</v>
      </c>
      <c r="AA83" s="74" t="s">
        <v>618</v>
      </c>
      <c r="AB83" s="73"/>
      <c r="AC83" s="74" t="s">
        <v>618</v>
      </c>
      <c r="AD83" s="74" t="s">
        <v>618</v>
      </c>
      <c r="AE83" s="73"/>
      <c r="AF83" s="74" t="s">
        <v>618</v>
      </c>
      <c r="AG83" s="74" t="s">
        <v>618</v>
      </c>
      <c r="AH83" s="73"/>
      <c r="AI83" s="74" t="s">
        <v>618</v>
      </c>
      <c r="AJ83" s="74" t="s">
        <v>618</v>
      </c>
      <c r="AK83" s="73"/>
      <c r="AL83" s="74" t="s">
        <v>618</v>
      </c>
      <c r="AM83" s="74" t="s">
        <v>618</v>
      </c>
      <c r="AN83" s="73"/>
      <c r="AO83" s="74" t="s">
        <v>618</v>
      </c>
      <c r="AP83" s="74" t="s">
        <v>618</v>
      </c>
      <c r="AQ83" s="73"/>
      <c r="AR83" s="74" t="s">
        <v>618</v>
      </c>
      <c r="AS83" s="74" t="s">
        <v>618</v>
      </c>
      <c r="AT83" s="73"/>
      <c r="AU83" s="74" t="s">
        <v>618</v>
      </c>
      <c r="AV83" s="74" t="s">
        <v>618</v>
      </c>
      <c r="AW83" s="73"/>
    </row>
    <row r="84" spans="1:49" ht="15" customHeight="1">
      <c r="A84" s="295"/>
      <c r="B84" s="74" t="s">
        <v>346</v>
      </c>
      <c r="C84" s="78">
        <v>2554</v>
      </c>
      <c r="D84" s="74" t="s">
        <v>357</v>
      </c>
      <c r="E84" s="74" t="s">
        <v>358</v>
      </c>
      <c r="F84" s="74" t="s">
        <v>70</v>
      </c>
      <c r="G84" s="74" t="s">
        <v>348</v>
      </c>
      <c r="H84" s="78">
        <v>85</v>
      </c>
      <c r="I84" s="78">
        <v>922.2</v>
      </c>
      <c r="J84" s="78"/>
      <c r="K84" s="77">
        <v>4.5962334085791412E-7</v>
      </c>
      <c r="L84" s="77">
        <v>1.3559817580257933E-6</v>
      </c>
      <c r="M84" s="77">
        <v>9.8018541339022964E-7</v>
      </c>
      <c r="N84" s="74" t="s">
        <v>349</v>
      </c>
      <c r="O84" s="74" t="s">
        <v>359</v>
      </c>
      <c r="P84" s="79"/>
      <c r="Q84" s="74" t="s">
        <v>360</v>
      </c>
      <c r="R84" s="74" t="s">
        <v>361</v>
      </c>
      <c r="S84" s="73"/>
      <c r="T84" s="74" t="s">
        <v>352</v>
      </c>
      <c r="U84" s="74" t="s">
        <v>844</v>
      </c>
      <c r="V84" s="75">
        <v>40148</v>
      </c>
      <c r="W84" s="74" t="s">
        <v>618</v>
      </c>
      <c r="X84" s="74" t="s">
        <v>618</v>
      </c>
      <c r="Y84" s="73"/>
      <c r="Z84" s="74" t="s">
        <v>618</v>
      </c>
      <c r="AA84" s="74" t="s">
        <v>618</v>
      </c>
      <c r="AB84" s="73"/>
      <c r="AC84" s="74" t="s">
        <v>618</v>
      </c>
      <c r="AD84" s="74" t="s">
        <v>618</v>
      </c>
      <c r="AE84" s="73"/>
      <c r="AF84" s="74" t="s">
        <v>618</v>
      </c>
      <c r="AG84" s="74" t="s">
        <v>618</v>
      </c>
      <c r="AH84" s="73"/>
      <c r="AI84" s="74" t="s">
        <v>618</v>
      </c>
      <c r="AJ84" s="74" t="s">
        <v>618</v>
      </c>
      <c r="AK84" s="73"/>
      <c r="AL84" s="74" t="s">
        <v>618</v>
      </c>
      <c r="AM84" s="74" t="s">
        <v>618</v>
      </c>
      <c r="AN84" s="73"/>
      <c r="AO84" s="74" t="s">
        <v>618</v>
      </c>
      <c r="AP84" s="74" t="s">
        <v>618</v>
      </c>
      <c r="AQ84" s="73"/>
      <c r="AR84" s="74" t="s">
        <v>618</v>
      </c>
      <c r="AS84" s="74" t="s">
        <v>618</v>
      </c>
      <c r="AT84" s="73"/>
      <c r="AU84" s="74" t="s">
        <v>618</v>
      </c>
      <c r="AV84" s="74" t="s">
        <v>618</v>
      </c>
      <c r="AW84" s="73"/>
    </row>
    <row r="85" spans="1:49" ht="15" customHeight="1">
      <c r="A85" s="295"/>
      <c r="B85" s="74" t="s">
        <v>346</v>
      </c>
      <c r="C85" s="78">
        <v>2554</v>
      </c>
      <c r="D85" s="74" t="s">
        <v>357</v>
      </c>
      <c r="E85" s="74" t="s">
        <v>358</v>
      </c>
      <c r="F85" s="74" t="s">
        <v>73</v>
      </c>
      <c r="G85" s="74" t="s">
        <v>348</v>
      </c>
      <c r="H85" s="78">
        <v>195</v>
      </c>
      <c r="I85" s="78">
        <v>1836</v>
      </c>
      <c r="J85" s="78"/>
      <c r="K85" s="77">
        <v>5.0124235062518079E-7</v>
      </c>
      <c r="L85" s="77">
        <v>1.4446622411956361E-6</v>
      </c>
      <c r="M85" s="77">
        <v>1.053308528209752E-6</v>
      </c>
      <c r="N85" s="74" t="s">
        <v>349</v>
      </c>
      <c r="O85" s="74" t="s">
        <v>359</v>
      </c>
      <c r="P85" s="79"/>
      <c r="Q85" s="74" t="s">
        <v>360</v>
      </c>
      <c r="R85" s="74" t="s">
        <v>361</v>
      </c>
      <c r="S85" s="73"/>
      <c r="T85" s="74" t="s">
        <v>352</v>
      </c>
      <c r="U85" s="74" t="s">
        <v>844</v>
      </c>
      <c r="V85" s="75">
        <v>39934</v>
      </c>
      <c r="W85" s="74" t="s">
        <v>618</v>
      </c>
      <c r="X85" s="74" t="s">
        <v>618</v>
      </c>
      <c r="Y85" s="73"/>
      <c r="Z85" s="74" t="s">
        <v>618</v>
      </c>
      <c r="AA85" s="74" t="s">
        <v>618</v>
      </c>
      <c r="AB85" s="73"/>
      <c r="AC85" s="74" t="s">
        <v>618</v>
      </c>
      <c r="AD85" s="74" t="s">
        <v>618</v>
      </c>
      <c r="AE85" s="73"/>
      <c r="AF85" s="74" t="s">
        <v>618</v>
      </c>
      <c r="AG85" s="74" t="s">
        <v>618</v>
      </c>
      <c r="AH85" s="73"/>
      <c r="AI85" s="74" t="s">
        <v>618</v>
      </c>
      <c r="AJ85" s="74" t="s">
        <v>618</v>
      </c>
      <c r="AK85" s="73"/>
      <c r="AL85" s="74" t="s">
        <v>618</v>
      </c>
      <c r="AM85" s="74" t="s">
        <v>618</v>
      </c>
      <c r="AN85" s="73"/>
      <c r="AO85" s="74" t="s">
        <v>618</v>
      </c>
      <c r="AP85" s="74" t="s">
        <v>618</v>
      </c>
      <c r="AQ85" s="73"/>
      <c r="AR85" s="74" t="s">
        <v>618</v>
      </c>
      <c r="AS85" s="74" t="s">
        <v>618</v>
      </c>
      <c r="AT85" s="73"/>
      <c r="AU85" s="74" t="s">
        <v>618</v>
      </c>
      <c r="AV85" s="74" t="s">
        <v>618</v>
      </c>
      <c r="AW85" s="73"/>
    </row>
    <row r="86" spans="1:49" ht="15" customHeight="1">
      <c r="A86" s="295"/>
      <c r="B86" s="74" t="s">
        <v>346</v>
      </c>
      <c r="C86" s="78">
        <v>10771</v>
      </c>
      <c r="D86" s="74" t="s">
        <v>494</v>
      </c>
      <c r="E86" s="74" t="s">
        <v>406</v>
      </c>
      <c r="F86" s="74" t="s">
        <v>284</v>
      </c>
      <c r="G86" s="74" t="s">
        <v>348</v>
      </c>
      <c r="H86" s="78">
        <v>136</v>
      </c>
      <c r="I86" s="78">
        <v>855</v>
      </c>
      <c r="J86" s="78"/>
      <c r="K86" s="77">
        <v>8.7152307164379161E-7</v>
      </c>
      <c r="L86" s="77">
        <v>2.7255108865672634E-6</v>
      </c>
      <c r="M86" s="77">
        <v>3.2774741863567696E-6</v>
      </c>
      <c r="N86" s="74" t="s">
        <v>349</v>
      </c>
      <c r="O86" s="74" t="s">
        <v>359</v>
      </c>
      <c r="P86" s="75">
        <v>33695</v>
      </c>
      <c r="Q86" s="74" t="s">
        <v>349</v>
      </c>
      <c r="R86" s="74" t="s">
        <v>359</v>
      </c>
      <c r="S86" s="75">
        <v>33695</v>
      </c>
      <c r="T86" s="74" t="s">
        <v>352</v>
      </c>
      <c r="U86" s="74" t="s">
        <v>461</v>
      </c>
      <c r="V86" s="75">
        <v>33695</v>
      </c>
      <c r="W86" s="74" t="s">
        <v>352</v>
      </c>
      <c r="X86" s="74" t="s">
        <v>461</v>
      </c>
      <c r="Y86" s="75">
        <v>33695</v>
      </c>
      <c r="Z86" s="74" t="s">
        <v>351</v>
      </c>
      <c r="AA86" s="74" t="s">
        <v>856</v>
      </c>
      <c r="AB86" s="75">
        <v>33695</v>
      </c>
      <c r="AC86" s="74" t="s">
        <v>351</v>
      </c>
      <c r="AD86" s="74" t="s">
        <v>856</v>
      </c>
      <c r="AE86" s="75">
        <v>33695</v>
      </c>
      <c r="AF86" s="74" t="s">
        <v>352</v>
      </c>
      <c r="AG86" s="74" t="s">
        <v>353</v>
      </c>
      <c r="AH86" s="75">
        <v>33695</v>
      </c>
      <c r="AI86" s="74" t="s">
        <v>352</v>
      </c>
      <c r="AJ86" s="74" t="s">
        <v>353</v>
      </c>
      <c r="AK86" s="75">
        <v>33695</v>
      </c>
      <c r="AL86" s="74" t="s">
        <v>618</v>
      </c>
      <c r="AM86" s="74" t="s">
        <v>618</v>
      </c>
      <c r="AN86" s="73"/>
      <c r="AO86" s="74" t="s">
        <v>618</v>
      </c>
      <c r="AP86" s="74" t="s">
        <v>618</v>
      </c>
      <c r="AQ86" s="73"/>
      <c r="AR86" s="74" t="s">
        <v>618</v>
      </c>
      <c r="AS86" s="74" t="s">
        <v>618</v>
      </c>
      <c r="AT86" s="73"/>
      <c r="AU86" s="74" t="s">
        <v>618</v>
      </c>
      <c r="AV86" s="74" t="s">
        <v>618</v>
      </c>
      <c r="AW86" s="73"/>
    </row>
    <row r="87" spans="1:49" ht="15" customHeight="1">
      <c r="A87" s="295"/>
      <c r="B87" s="74" t="s">
        <v>346</v>
      </c>
      <c r="C87" s="78">
        <v>6664</v>
      </c>
      <c r="D87" s="74" t="s">
        <v>442</v>
      </c>
      <c r="E87" s="74" t="s">
        <v>422</v>
      </c>
      <c r="F87" s="74" t="s">
        <v>260</v>
      </c>
      <c r="G87" s="74" t="s">
        <v>348</v>
      </c>
      <c r="H87" s="78">
        <v>805</v>
      </c>
      <c r="I87" s="78">
        <v>8624</v>
      </c>
      <c r="J87" s="78"/>
      <c r="K87" s="77">
        <v>2.5841370025664169E-7</v>
      </c>
      <c r="L87" s="77">
        <v>3.8079981122530563E-6</v>
      </c>
      <c r="M87" s="77">
        <v>8.8205499807193733E-6</v>
      </c>
      <c r="N87" s="74" t="s">
        <v>351</v>
      </c>
      <c r="O87" s="74" t="s">
        <v>858</v>
      </c>
      <c r="P87" s="76">
        <v>39417</v>
      </c>
      <c r="Q87" s="74" t="s">
        <v>352</v>
      </c>
      <c r="R87" s="74" t="s">
        <v>353</v>
      </c>
      <c r="S87" s="75">
        <v>39417</v>
      </c>
      <c r="T87" s="74" t="s">
        <v>618</v>
      </c>
      <c r="U87" s="74" t="s">
        <v>618</v>
      </c>
      <c r="V87" s="73"/>
      <c r="W87" s="74" t="s">
        <v>618</v>
      </c>
      <c r="X87" s="74" t="s">
        <v>618</v>
      </c>
      <c r="Y87" s="73"/>
      <c r="Z87" s="74" t="s">
        <v>618</v>
      </c>
      <c r="AA87" s="74" t="s">
        <v>618</v>
      </c>
      <c r="AB87" s="73"/>
      <c r="AC87" s="74" t="s">
        <v>618</v>
      </c>
      <c r="AD87" s="74" t="s">
        <v>618</v>
      </c>
      <c r="AE87" s="73"/>
      <c r="AF87" s="74" t="s">
        <v>618</v>
      </c>
      <c r="AG87" s="74" t="s">
        <v>618</v>
      </c>
      <c r="AH87" s="73"/>
      <c r="AI87" s="74" t="s">
        <v>618</v>
      </c>
      <c r="AJ87" s="74" t="s">
        <v>618</v>
      </c>
      <c r="AK87" s="73"/>
      <c r="AL87" s="74" t="s">
        <v>618</v>
      </c>
      <c r="AM87" s="74" t="s">
        <v>618</v>
      </c>
      <c r="AN87" s="73"/>
      <c r="AO87" s="74" t="s">
        <v>618</v>
      </c>
      <c r="AP87" s="74" t="s">
        <v>618</v>
      </c>
      <c r="AQ87" s="73"/>
      <c r="AR87" s="74" t="s">
        <v>618</v>
      </c>
      <c r="AS87" s="74" t="s">
        <v>618</v>
      </c>
      <c r="AT87" s="73"/>
      <c r="AU87" s="74" t="s">
        <v>618</v>
      </c>
      <c r="AV87" s="74" t="s">
        <v>618</v>
      </c>
      <c r="AW87" s="73"/>
    </row>
    <row r="88" spans="1:49" ht="15" customHeight="1">
      <c r="A88" s="295"/>
      <c r="B88" s="74" t="s">
        <v>346</v>
      </c>
      <c r="C88" s="78">
        <v>525</v>
      </c>
      <c r="D88" s="74" t="s">
        <v>432</v>
      </c>
      <c r="E88" s="74" t="s">
        <v>365</v>
      </c>
      <c r="F88" s="74" t="s">
        <v>18</v>
      </c>
      <c r="G88" s="74" t="s">
        <v>348</v>
      </c>
      <c r="H88" s="78">
        <v>202</v>
      </c>
      <c r="I88" s="78">
        <v>1963</v>
      </c>
      <c r="J88" s="78"/>
      <c r="K88" s="77">
        <v>8.1962348346324013E-8</v>
      </c>
      <c r="L88" s="77">
        <v>1.0924779246402098E-6</v>
      </c>
      <c r="M88" s="77">
        <v>4.7320151309719598E-7</v>
      </c>
      <c r="N88" s="74" t="s">
        <v>351</v>
      </c>
      <c r="O88" s="74" t="s">
        <v>856</v>
      </c>
      <c r="P88" s="76">
        <v>36130</v>
      </c>
      <c r="Q88" s="74" t="s">
        <v>352</v>
      </c>
      <c r="R88" s="74" t="s">
        <v>356</v>
      </c>
      <c r="S88" s="75">
        <v>36130</v>
      </c>
      <c r="T88" s="74" t="s">
        <v>618</v>
      </c>
      <c r="U88" s="74" t="s">
        <v>618</v>
      </c>
      <c r="V88" s="73"/>
      <c r="W88" s="74" t="s">
        <v>618</v>
      </c>
      <c r="X88" s="74" t="s">
        <v>618</v>
      </c>
      <c r="Y88" s="73"/>
      <c r="Z88" s="74" t="s">
        <v>618</v>
      </c>
      <c r="AA88" s="74" t="s">
        <v>618</v>
      </c>
      <c r="AB88" s="73"/>
      <c r="AC88" s="74" t="s">
        <v>618</v>
      </c>
      <c r="AD88" s="74" t="s">
        <v>618</v>
      </c>
      <c r="AE88" s="73"/>
      <c r="AF88" s="74" t="s">
        <v>618</v>
      </c>
      <c r="AG88" s="74" t="s">
        <v>618</v>
      </c>
      <c r="AH88" s="73"/>
      <c r="AI88" s="74" t="s">
        <v>618</v>
      </c>
      <c r="AJ88" s="74" t="s">
        <v>618</v>
      </c>
      <c r="AK88" s="73"/>
      <c r="AL88" s="74" t="s">
        <v>618</v>
      </c>
      <c r="AM88" s="74" t="s">
        <v>618</v>
      </c>
      <c r="AN88" s="73"/>
      <c r="AO88" s="74" t="s">
        <v>618</v>
      </c>
      <c r="AP88" s="74" t="s">
        <v>618</v>
      </c>
      <c r="AQ88" s="73"/>
      <c r="AR88" s="74" t="s">
        <v>618</v>
      </c>
      <c r="AS88" s="74" t="s">
        <v>618</v>
      </c>
      <c r="AT88" s="73"/>
      <c r="AU88" s="74" t="s">
        <v>618</v>
      </c>
      <c r="AV88" s="74" t="s">
        <v>618</v>
      </c>
      <c r="AW88" s="73"/>
    </row>
    <row r="89" spans="1:49" ht="15" customHeight="1">
      <c r="A89" s="295"/>
      <c r="B89" s="74" t="s">
        <v>346</v>
      </c>
      <c r="C89" s="78">
        <v>525</v>
      </c>
      <c r="D89" s="74" t="s">
        <v>432</v>
      </c>
      <c r="E89" s="74" t="s">
        <v>365</v>
      </c>
      <c r="F89" s="74" t="s">
        <v>19</v>
      </c>
      <c r="G89" s="74" t="s">
        <v>348</v>
      </c>
      <c r="H89" s="78">
        <v>285</v>
      </c>
      <c r="I89" s="78">
        <v>2712</v>
      </c>
      <c r="J89" s="78"/>
      <c r="K89" s="77">
        <v>7.7571510445277621E-8</v>
      </c>
      <c r="L89" s="77">
        <v>1.8025824708985288E-6</v>
      </c>
      <c r="M89" s="77">
        <v>8.5700137764358847E-7</v>
      </c>
      <c r="N89" s="74" t="s">
        <v>351</v>
      </c>
      <c r="O89" s="74" t="s">
        <v>856</v>
      </c>
      <c r="P89" s="76">
        <v>36312</v>
      </c>
      <c r="Q89" s="74" t="s">
        <v>352</v>
      </c>
      <c r="R89" s="74" t="s">
        <v>356</v>
      </c>
      <c r="S89" s="75">
        <v>36312</v>
      </c>
      <c r="T89" s="74" t="s">
        <v>618</v>
      </c>
      <c r="U89" s="74" t="s">
        <v>618</v>
      </c>
      <c r="V89" s="73"/>
      <c r="W89" s="74" t="s">
        <v>618</v>
      </c>
      <c r="X89" s="74" t="s">
        <v>618</v>
      </c>
      <c r="Y89" s="73"/>
      <c r="Z89" s="74" t="s">
        <v>618</v>
      </c>
      <c r="AA89" s="74" t="s">
        <v>618</v>
      </c>
      <c r="AB89" s="73"/>
      <c r="AC89" s="74" t="s">
        <v>618</v>
      </c>
      <c r="AD89" s="74" t="s">
        <v>618</v>
      </c>
      <c r="AE89" s="73"/>
      <c r="AF89" s="74" t="s">
        <v>618</v>
      </c>
      <c r="AG89" s="74" t="s">
        <v>618</v>
      </c>
      <c r="AH89" s="73"/>
      <c r="AI89" s="74" t="s">
        <v>618</v>
      </c>
      <c r="AJ89" s="74" t="s">
        <v>618</v>
      </c>
      <c r="AK89" s="73"/>
      <c r="AL89" s="74" t="s">
        <v>618</v>
      </c>
      <c r="AM89" s="74" t="s">
        <v>618</v>
      </c>
      <c r="AN89" s="73"/>
      <c r="AO89" s="74" t="s">
        <v>618</v>
      </c>
      <c r="AP89" s="74" t="s">
        <v>618</v>
      </c>
      <c r="AQ89" s="73"/>
      <c r="AR89" s="74" t="s">
        <v>618</v>
      </c>
      <c r="AS89" s="74" t="s">
        <v>618</v>
      </c>
      <c r="AT89" s="73"/>
      <c r="AU89" s="74" t="s">
        <v>618</v>
      </c>
      <c r="AV89" s="74" t="s">
        <v>618</v>
      </c>
      <c r="AW89" s="73"/>
    </row>
    <row r="90" spans="1:49" ht="15" customHeight="1">
      <c r="A90" s="295"/>
      <c r="B90" s="74" t="s">
        <v>346</v>
      </c>
      <c r="C90" s="78">
        <v>6761</v>
      </c>
      <c r="D90" s="74" t="s">
        <v>404</v>
      </c>
      <c r="E90" s="74" t="s">
        <v>365</v>
      </c>
      <c r="F90" s="74" t="s">
        <v>261</v>
      </c>
      <c r="G90" s="74" t="s">
        <v>348</v>
      </c>
      <c r="H90" s="78">
        <v>305</v>
      </c>
      <c r="I90" s="78">
        <v>2800</v>
      </c>
      <c r="J90" s="78"/>
      <c r="K90" s="77">
        <v>7.2889785425688981E-8</v>
      </c>
      <c r="L90" s="77">
        <v>2.9032578603110813E-7</v>
      </c>
      <c r="M90" s="77">
        <v>2.8813487305991267E-7</v>
      </c>
      <c r="N90" s="74" t="s">
        <v>351</v>
      </c>
      <c r="O90" s="74" t="s">
        <v>856</v>
      </c>
      <c r="P90" s="76">
        <v>30773</v>
      </c>
      <c r="Q90" s="74" t="s">
        <v>352</v>
      </c>
      <c r="R90" s="74" t="s">
        <v>356</v>
      </c>
      <c r="S90" s="75">
        <v>30773</v>
      </c>
      <c r="T90" s="74" t="s">
        <v>618</v>
      </c>
      <c r="U90" s="74" t="s">
        <v>618</v>
      </c>
      <c r="V90" s="73"/>
      <c r="W90" s="74" t="s">
        <v>618</v>
      </c>
      <c r="X90" s="74" t="s">
        <v>618</v>
      </c>
      <c r="Y90" s="73"/>
      <c r="Z90" s="74" t="s">
        <v>618</v>
      </c>
      <c r="AA90" s="74" t="s">
        <v>618</v>
      </c>
      <c r="AB90" s="73"/>
      <c r="AC90" s="74" t="s">
        <v>618</v>
      </c>
      <c r="AD90" s="74" t="s">
        <v>618</v>
      </c>
      <c r="AE90" s="73"/>
      <c r="AF90" s="74" t="s">
        <v>618</v>
      </c>
      <c r="AG90" s="74" t="s">
        <v>618</v>
      </c>
      <c r="AH90" s="73"/>
      <c r="AI90" s="74" t="s">
        <v>618</v>
      </c>
      <c r="AJ90" s="74" t="s">
        <v>618</v>
      </c>
      <c r="AK90" s="73"/>
      <c r="AL90" s="74" t="s">
        <v>618</v>
      </c>
      <c r="AM90" s="74" t="s">
        <v>618</v>
      </c>
      <c r="AN90" s="73"/>
      <c r="AO90" s="74" t="s">
        <v>618</v>
      </c>
      <c r="AP90" s="74" t="s">
        <v>618</v>
      </c>
      <c r="AQ90" s="73"/>
      <c r="AR90" s="74" t="s">
        <v>618</v>
      </c>
      <c r="AS90" s="74" t="s">
        <v>618</v>
      </c>
      <c r="AT90" s="73"/>
      <c r="AU90" s="74" t="s">
        <v>618</v>
      </c>
      <c r="AV90" s="74" t="s">
        <v>618</v>
      </c>
      <c r="AW90" s="73"/>
    </row>
    <row r="91" spans="1:49" ht="15" customHeight="1">
      <c r="A91" s="295"/>
      <c r="B91" s="74" t="s">
        <v>346</v>
      </c>
      <c r="C91" s="78">
        <v>54035</v>
      </c>
      <c r="D91" s="74" t="s">
        <v>503</v>
      </c>
      <c r="E91" s="74" t="s">
        <v>402</v>
      </c>
      <c r="F91" s="74" t="s">
        <v>120</v>
      </c>
      <c r="G91" s="74" t="s">
        <v>348</v>
      </c>
      <c r="H91" s="78">
        <v>182</v>
      </c>
      <c r="I91" s="78">
        <v>1700</v>
      </c>
      <c r="J91" s="78"/>
      <c r="K91" s="77">
        <v>3.9906639758163069E-6</v>
      </c>
      <c r="L91" s="77">
        <v>2.3966573832625456E-4</v>
      </c>
      <c r="M91" s="77">
        <v>3.4106057557831258E-5</v>
      </c>
      <c r="N91" s="74" t="s">
        <v>351</v>
      </c>
      <c r="O91" s="74" t="s">
        <v>856</v>
      </c>
      <c r="P91" s="76">
        <v>34455</v>
      </c>
      <c r="Q91" s="74" t="s">
        <v>352</v>
      </c>
      <c r="R91" s="74" t="s">
        <v>356</v>
      </c>
      <c r="S91" s="75">
        <v>34455</v>
      </c>
      <c r="T91" s="74" t="s">
        <v>618</v>
      </c>
      <c r="U91" s="74" t="s">
        <v>618</v>
      </c>
      <c r="V91" s="73"/>
      <c r="W91" s="74" t="s">
        <v>618</v>
      </c>
      <c r="X91" s="74" t="s">
        <v>618</v>
      </c>
      <c r="Y91" s="73"/>
      <c r="Z91" s="74" t="s">
        <v>618</v>
      </c>
      <c r="AA91" s="74" t="s">
        <v>618</v>
      </c>
      <c r="AB91" s="73"/>
      <c r="AC91" s="74" t="s">
        <v>618</v>
      </c>
      <c r="AD91" s="74" t="s">
        <v>618</v>
      </c>
      <c r="AE91" s="73"/>
      <c r="AF91" s="74" t="s">
        <v>618</v>
      </c>
      <c r="AG91" s="74" t="s">
        <v>618</v>
      </c>
      <c r="AH91" s="73"/>
      <c r="AI91" s="74" t="s">
        <v>618</v>
      </c>
      <c r="AJ91" s="74" t="s">
        <v>618</v>
      </c>
      <c r="AK91" s="73"/>
      <c r="AL91" s="74" t="s">
        <v>618</v>
      </c>
      <c r="AM91" s="74" t="s">
        <v>618</v>
      </c>
      <c r="AN91" s="73"/>
      <c r="AO91" s="74" t="s">
        <v>618</v>
      </c>
      <c r="AP91" s="74" t="s">
        <v>618</v>
      </c>
      <c r="AQ91" s="73"/>
      <c r="AR91" s="74" t="s">
        <v>618</v>
      </c>
      <c r="AS91" s="74" t="s">
        <v>618</v>
      </c>
      <c r="AT91" s="73"/>
      <c r="AU91" s="74" t="s">
        <v>618</v>
      </c>
      <c r="AV91" s="74" t="s">
        <v>618</v>
      </c>
      <c r="AW91" s="73"/>
    </row>
    <row r="92" spans="1:49" ht="15" customHeight="1">
      <c r="A92" s="295"/>
      <c r="B92" s="74" t="s">
        <v>346</v>
      </c>
      <c r="C92" s="78">
        <v>52007</v>
      </c>
      <c r="D92" s="74" t="s">
        <v>530</v>
      </c>
      <c r="E92" s="74" t="s">
        <v>406</v>
      </c>
      <c r="F92" s="74" t="s">
        <v>286</v>
      </c>
      <c r="G92" s="74" t="s">
        <v>348</v>
      </c>
      <c r="H92" s="78">
        <v>152</v>
      </c>
      <c r="I92" s="78">
        <v>1834</v>
      </c>
      <c r="J92" s="78"/>
      <c r="K92" s="77">
        <v>3.715373655206428E-7</v>
      </c>
      <c r="L92" s="77">
        <v>3.9898087138746919E-5</v>
      </c>
      <c r="M92" s="77">
        <v>5.1086339224131553E-6</v>
      </c>
      <c r="N92" s="74" t="s">
        <v>351</v>
      </c>
      <c r="O92" s="74" t="s">
        <v>856</v>
      </c>
      <c r="P92" s="75">
        <v>33909</v>
      </c>
      <c r="Q92" s="74" t="s">
        <v>351</v>
      </c>
      <c r="R92" s="74" t="s">
        <v>856</v>
      </c>
      <c r="S92" s="75">
        <v>33909</v>
      </c>
      <c r="T92" s="74" t="s">
        <v>352</v>
      </c>
      <c r="U92" s="74" t="s">
        <v>353</v>
      </c>
      <c r="V92" s="75">
        <v>33909</v>
      </c>
      <c r="W92" s="74" t="s">
        <v>352</v>
      </c>
      <c r="X92" s="74" t="s">
        <v>353</v>
      </c>
      <c r="Y92" s="75">
        <v>33909</v>
      </c>
      <c r="Z92" s="74" t="s">
        <v>618</v>
      </c>
      <c r="AA92" s="74" t="s">
        <v>618</v>
      </c>
      <c r="AB92" s="73"/>
      <c r="AC92" s="74" t="s">
        <v>618</v>
      </c>
      <c r="AD92" s="74" t="s">
        <v>618</v>
      </c>
      <c r="AE92" s="73"/>
      <c r="AF92" s="74" t="s">
        <v>618</v>
      </c>
      <c r="AG92" s="74" t="s">
        <v>618</v>
      </c>
      <c r="AH92" s="73"/>
      <c r="AI92" s="74" t="s">
        <v>618</v>
      </c>
      <c r="AJ92" s="74" t="s">
        <v>618</v>
      </c>
      <c r="AK92" s="73"/>
      <c r="AL92" s="74" t="s">
        <v>618</v>
      </c>
      <c r="AM92" s="74" t="s">
        <v>618</v>
      </c>
      <c r="AN92" s="73"/>
      <c r="AO92" s="74" t="s">
        <v>618</v>
      </c>
      <c r="AP92" s="74" t="s">
        <v>618</v>
      </c>
      <c r="AQ92" s="73"/>
      <c r="AR92" s="74" t="s">
        <v>618</v>
      </c>
      <c r="AS92" s="74" t="s">
        <v>618</v>
      </c>
      <c r="AT92" s="73"/>
      <c r="AU92" s="74" t="s">
        <v>618</v>
      </c>
      <c r="AV92" s="74" t="s">
        <v>618</v>
      </c>
      <c r="AW92" s="73"/>
    </row>
    <row r="93" spans="1:49" ht="15" customHeight="1">
      <c r="A93" s="295"/>
      <c r="B93" s="74" t="s">
        <v>346</v>
      </c>
      <c r="C93" s="78">
        <v>54081</v>
      </c>
      <c r="D93" s="74" t="s">
        <v>454</v>
      </c>
      <c r="E93" s="74" t="s">
        <v>406</v>
      </c>
      <c r="F93" s="74" t="s">
        <v>42</v>
      </c>
      <c r="G93" s="74" t="s">
        <v>348</v>
      </c>
      <c r="H93" s="78">
        <v>57.4</v>
      </c>
      <c r="I93" s="78">
        <v>750</v>
      </c>
      <c r="J93" s="78"/>
      <c r="K93" s="77">
        <v>3.3274310431439093E-7</v>
      </c>
      <c r="L93" s="77">
        <v>1.0236171851638988E-6</v>
      </c>
      <c r="M93" s="77">
        <v>9.472874525352212E-7</v>
      </c>
      <c r="N93" s="74" t="s">
        <v>351</v>
      </c>
      <c r="O93" s="74" t="s">
        <v>856</v>
      </c>
      <c r="P93" s="76">
        <v>33725</v>
      </c>
      <c r="Q93" s="74" t="s">
        <v>351</v>
      </c>
      <c r="R93" s="74" t="s">
        <v>856</v>
      </c>
      <c r="S93" s="75">
        <v>33725</v>
      </c>
      <c r="T93" s="74" t="s">
        <v>352</v>
      </c>
      <c r="U93" s="74" t="s">
        <v>353</v>
      </c>
      <c r="V93" s="75">
        <v>33725</v>
      </c>
      <c r="W93" s="74" t="s">
        <v>352</v>
      </c>
      <c r="X93" s="74" t="s">
        <v>353</v>
      </c>
      <c r="Y93" s="75">
        <v>33725</v>
      </c>
      <c r="Z93" s="74" t="s">
        <v>618</v>
      </c>
      <c r="AA93" s="74" t="s">
        <v>618</v>
      </c>
      <c r="AB93" s="73"/>
      <c r="AC93" s="74" t="s">
        <v>618</v>
      </c>
      <c r="AD93" s="74" t="s">
        <v>618</v>
      </c>
      <c r="AE93" s="73"/>
      <c r="AF93" s="74" t="s">
        <v>618</v>
      </c>
      <c r="AG93" s="74" t="s">
        <v>618</v>
      </c>
      <c r="AH93" s="73"/>
      <c r="AI93" s="74" t="s">
        <v>618</v>
      </c>
      <c r="AJ93" s="74" t="s">
        <v>618</v>
      </c>
      <c r="AK93" s="73"/>
      <c r="AL93" s="74" t="s">
        <v>618</v>
      </c>
      <c r="AM93" s="74" t="s">
        <v>618</v>
      </c>
      <c r="AN93" s="73"/>
      <c r="AO93" s="74" t="s">
        <v>618</v>
      </c>
      <c r="AP93" s="74" t="s">
        <v>618</v>
      </c>
      <c r="AQ93" s="73"/>
      <c r="AR93" s="74" t="s">
        <v>618</v>
      </c>
      <c r="AS93" s="74" t="s">
        <v>618</v>
      </c>
      <c r="AT93" s="73"/>
      <c r="AU93" s="74" t="s">
        <v>618</v>
      </c>
      <c r="AV93" s="74" t="s">
        <v>618</v>
      </c>
      <c r="AW93" s="73"/>
    </row>
    <row r="94" spans="1:49" ht="15" customHeight="1">
      <c r="A94" s="295"/>
      <c r="B94" s="74" t="s">
        <v>346</v>
      </c>
      <c r="C94" s="78">
        <v>54081</v>
      </c>
      <c r="D94" s="74" t="s">
        <v>454</v>
      </c>
      <c r="E94" s="74" t="s">
        <v>406</v>
      </c>
      <c r="F94" s="74" t="s">
        <v>43</v>
      </c>
      <c r="G94" s="74" t="s">
        <v>348</v>
      </c>
      <c r="H94" s="78">
        <v>57.4</v>
      </c>
      <c r="I94" s="78">
        <v>750</v>
      </c>
      <c r="J94" s="78"/>
      <c r="K94" s="77">
        <v>3.4170395392272502E-7</v>
      </c>
      <c r="L94" s="77">
        <v>9.9757907096236652E-7</v>
      </c>
      <c r="M94" s="77">
        <v>3.137469814653184E-6</v>
      </c>
      <c r="N94" s="74" t="s">
        <v>351</v>
      </c>
      <c r="O94" s="74" t="s">
        <v>856</v>
      </c>
      <c r="P94" s="76">
        <v>33725</v>
      </c>
      <c r="Q94" s="74" t="s">
        <v>351</v>
      </c>
      <c r="R94" s="74" t="s">
        <v>856</v>
      </c>
      <c r="S94" s="76">
        <v>33725</v>
      </c>
      <c r="T94" s="74" t="s">
        <v>352</v>
      </c>
      <c r="U94" s="74" t="s">
        <v>353</v>
      </c>
      <c r="V94" s="75">
        <v>33725</v>
      </c>
      <c r="W94" s="74" t="s">
        <v>352</v>
      </c>
      <c r="X94" s="74" t="s">
        <v>353</v>
      </c>
      <c r="Y94" s="75">
        <v>33725</v>
      </c>
      <c r="Z94" s="74" t="s">
        <v>618</v>
      </c>
      <c r="AA94" s="74" t="s">
        <v>618</v>
      </c>
      <c r="AB94" s="73"/>
      <c r="AC94" s="74" t="s">
        <v>618</v>
      </c>
      <c r="AD94" s="74" t="s">
        <v>618</v>
      </c>
      <c r="AE94" s="73"/>
      <c r="AF94" s="74" t="s">
        <v>618</v>
      </c>
      <c r="AG94" s="74" t="s">
        <v>618</v>
      </c>
      <c r="AH94" s="73"/>
      <c r="AI94" s="74" t="s">
        <v>618</v>
      </c>
      <c r="AJ94" s="74" t="s">
        <v>618</v>
      </c>
      <c r="AK94" s="73"/>
      <c r="AL94" s="74" t="s">
        <v>618</v>
      </c>
      <c r="AM94" s="74" t="s">
        <v>618</v>
      </c>
      <c r="AN94" s="73"/>
      <c r="AO94" s="74" t="s">
        <v>618</v>
      </c>
      <c r="AP94" s="74" t="s">
        <v>618</v>
      </c>
      <c r="AQ94" s="73"/>
      <c r="AR94" s="74" t="s">
        <v>618</v>
      </c>
      <c r="AS94" s="74" t="s">
        <v>618</v>
      </c>
      <c r="AT94" s="73"/>
      <c r="AU94" s="74" t="s">
        <v>618</v>
      </c>
      <c r="AV94" s="74" t="s">
        <v>618</v>
      </c>
      <c r="AW94" s="73"/>
    </row>
    <row r="95" spans="1:49" ht="15" customHeight="1">
      <c r="A95" s="295"/>
      <c r="B95" s="74" t="s">
        <v>346</v>
      </c>
      <c r="C95" s="78">
        <v>54081</v>
      </c>
      <c r="D95" s="74" t="s">
        <v>454</v>
      </c>
      <c r="E95" s="74" t="s">
        <v>406</v>
      </c>
      <c r="F95" s="74" t="s">
        <v>44</v>
      </c>
      <c r="G95" s="74" t="s">
        <v>348</v>
      </c>
      <c r="H95" s="78">
        <v>57.4</v>
      </c>
      <c r="I95" s="78">
        <v>750</v>
      </c>
      <c r="J95" s="78"/>
      <c r="K95" s="77">
        <v>1.3928294174780753E-6</v>
      </c>
      <c r="L95" s="77">
        <v>1.8620251105179278E-6</v>
      </c>
      <c r="M95" s="77">
        <v>2.5065396358480087E-6</v>
      </c>
      <c r="N95" s="74" t="s">
        <v>351</v>
      </c>
      <c r="O95" s="74" t="s">
        <v>856</v>
      </c>
      <c r="P95" s="76">
        <v>33725</v>
      </c>
      <c r="Q95" s="74" t="s">
        <v>351</v>
      </c>
      <c r="R95" s="74" t="s">
        <v>856</v>
      </c>
      <c r="S95" s="76">
        <v>33725</v>
      </c>
      <c r="T95" s="74" t="s">
        <v>352</v>
      </c>
      <c r="U95" s="74" t="s">
        <v>353</v>
      </c>
      <c r="V95" s="75">
        <v>33725</v>
      </c>
      <c r="W95" s="74" t="s">
        <v>352</v>
      </c>
      <c r="X95" s="74" t="s">
        <v>353</v>
      </c>
      <c r="Y95" s="75">
        <v>33725</v>
      </c>
      <c r="Z95" s="74" t="s">
        <v>618</v>
      </c>
      <c r="AA95" s="74" t="s">
        <v>618</v>
      </c>
      <c r="AB95" s="73"/>
      <c r="AC95" s="74" t="s">
        <v>618</v>
      </c>
      <c r="AD95" s="74" t="s">
        <v>618</v>
      </c>
      <c r="AE95" s="73"/>
      <c r="AF95" s="74" t="s">
        <v>618</v>
      </c>
      <c r="AG95" s="74" t="s">
        <v>618</v>
      </c>
      <c r="AH95" s="73"/>
      <c r="AI95" s="74" t="s">
        <v>618</v>
      </c>
      <c r="AJ95" s="74" t="s">
        <v>618</v>
      </c>
      <c r="AK95" s="73"/>
      <c r="AL95" s="74" t="s">
        <v>618</v>
      </c>
      <c r="AM95" s="74" t="s">
        <v>618</v>
      </c>
      <c r="AN95" s="73"/>
      <c r="AO95" s="74" t="s">
        <v>618</v>
      </c>
      <c r="AP95" s="74" t="s">
        <v>618</v>
      </c>
      <c r="AQ95" s="73"/>
      <c r="AR95" s="74" t="s">
        <v>618</v>
      </c>
      <c r="AS95" s="74" t="s">
        <v>618</v>
      </c>
      <c r="AT95" s="73"/>
      <c r="AU95" s="74" t="s">
        <v>618</v>
      </c>
      <c r="AV95" s="74" t="s">
        <v>618</v>
      </c>
      <c r="AW95" s="73"/>
    </row>
    <row r="96" spans="1:49" ht="15" customHeight="1">
      <c r="A96" s="295"/>
      <c r="B96" s="74" t="s">
        <v>346</v>
      </c>
      <c r="C96" s="78">
        <v>54081</v>
      </c>
      <c r="D96" s="74" t="s">
        <v>454</v>
      </c>
      <c r="E96" s="74" t="s">
        <v>406</v>
      </c>
      <c r="F96" s="74" t="s">
        <v>45</v>
      </c>
      <c r="G96" s="74" t="s">
        <v>348</v>
      </c>
      <c r="H96" s="78">
        <v>57.4</v>
      </c>
      <c r="I96" s="78">
        <v>750</v>
      </c>
      <c r="J96" s="78"/>
      <c r="K96" s="77">
        <v>9.7779085072122106E-7</v>
      </c>
      <c r="L96" s="77">
        <v>1.2233399055952509E-6</v>
      </c>
      <c r="M96" s="77">
        <v>1.6997326643058857E-6</v>
      </c>
      <c r="N96" s="74" t="s">
        <v>351</v>
      </c>
      <c r="O96" s="74" t="s">
        <v>856</v>
      </c>
      <c r="P96" s="75">
        <v>33725</v>
      </c>
      <c r="Q96" s="74" t="s">
        <v>351</v>
      </c>
      <c r="R96" s="74" t="s">
        <v>856</v>
      </c>
      <c r="S96" s="75">
        <v>33725</v>
      </c>
      <c r="T96" s="74" t="s">
        <v>352</v>
      </c>
      <c r="U96" s="74" t="s">
        <v>353</v>
      </c>
      <c r="V96" s="75">
        <v>33725</v>
      </c>
      <c r="W96" s="74" t="s">
        <v>352</v>
      </c>
      <c r="X96" s="74" t="s">
        <v>353</v>
      </c>
      <c r="Y96" s="75">
        <v>33725</v>
      </c>
      <c r="Z96" s="74" t="s">
        <v>618</v>
      </c>
      <c r="AA96" s="74" t="s">
        <v>618</v>
      </c>
      <c r="AB96" s="73"/>
      <c r="AC96" s="74" t="s">
        <v>618</v>
      </c>
      <c r="AD96" s="74" t="s">
        <v>618</v>
      </c>
      <c r="AE96" s="73"/>
      <c r="AF96" s="74" t="s">
        <v>618</v>
      </c>
      <c r="AG96" s="74" t="s">
        <v>618</v>
      </c>
      <c r="AH96" s="73"/>
      <c r="AI96" s="74" t="s">
        <v>618</v>
      </c>
      <c r="AJ96" s="74" t="s">
        <v>618</v>
      </c>
      <c r="AK96" s="73"/>
      <c r="AL96" s="74" t="s">
        <v>618</v>
      </c>
      <c r="AM96" s="74" t="s">
        <v>618</v>
      </c>
      <c r="AN96" s="73"/>
      <c r="AO96" s="74" t="s">
        <v>618</v>
      </c>
      <c r="AP96" s="74" t="s">
        <v>618</v>
      </c>
      <c r="AQ96" s="73"/>
      <c r="AR96" s="74" t="s">
        <v>618</v>
      </c>
      <c r="AS96" s="74" t="s">
        <v>618</v>
      </c>
      <c r="AT96" s="73"/>
      <c r="AU96" s="74" t="s">
        <v>618</v>
      </c>
      <c r="AV96" s="74" t="s">
        <v>618</v>
      </c>
      <c r="AW96" s="73"/>
    </row>
    <row r="97" spans="1:49" ht="15" customHeight="1">
      <c r="A97" s="295"/>
      <c r="B97" s="74" t="s">
        <v>346</v>
      </c>
      <c r="C97" s="78">
        <v>10377</v>
      </c>
      <c r="D97" s="74" t="s">
        <v>405</v>
      </c>
      <c r="E97" s="74" t="s">
        <v>406</v>
      </c>
      <c r="F97" s="74" t="s">
        <v>267</v>
      </c>
      <c r="G97" s="74" t="s">
        <v>348</v>
      </c>
      <c r="H97" s="78">
        <v>57.39</v>
      </c>
      <c r="I97" s="78">
        <v>600</v>
      </c>
      <c r="J97" s="78"/>
      <c r="K97" s="77">
        <v>7.1198366788265064E-7</v>
      </c>
      <c r="L97" s="77">
        <v>1.5100867690045813E-6</v>
      </c>
      <c r="M97" s="77">
        <v>1.2567711477250647E-6</v>
      </c>
      <c r="N97" s="74" t="s">
        <v>351</v>
      </c>
      <c r="O97" s="74" t="s">
        <v>856</v>
      </c>
      <c r="P97" s="75">
        <v>39569</v>
      </c>
      <c r="Q97" s="74" t="s">
        <v>351</v>
      </c>
      <c r="R97" s="74" t="s">
        <v>856</v>
      </c>
      <c r="S97" s="75">
        <v>39569</v>
      </c>
      <c r="T97" s="74" t="s">
        <v>351</v>
      </c>
      <c r="U97" s="74" t="s">
        <v>856</v>
      </c>
      <c r="V97" s="75">
        <v>39569</v>
      </c>
      <c r="W97" s="74" t="s">
        <v>352</v>
      </c>
      <c r="X97" s="74" t="s">
        <v>353</v>
      </c>
      <c r="Y97" s="75">
        <v>32112</v>
      </c>
      <c r="Z97" s="74" t="s">
        <v>352</v>
      </c>
      <c r="AA97" s="74" t="s">
        <v>353</v>
      </c>
      <c r="AB97" s="75">
        <v>32112</v>
      </c>
      <c r="AC97" s="74" t="s">
        <v>352</v>
      </c>
      <c r="AD97" s="74" t="s">
        <v>353</v>
      </c>
      <c r="AE97" s="75">
        <v>32112</v>
      </c>
      <c r="AF97" s="74" t="s">
        <v>618</v>
      </c>
      <c r="AG97" s="74" t="s">
        <v>618</v>
      </c>
      <c r="AH97" s="73"/>
      <c r="AI97" s="74" t="s">
        <v>618</v>
      </c>
      <c r="AJ97" s="74" t="s">
        <v>618</v>
      </c>
      <c r="AK97" s="73"/>
      <c r="AL97" s="74" t="s">
        <v>618</v>
      </c>
      <c r="AM97" s="74" t="s">
        <v>618</v>
      </c>
      <c r="AN97" s="73"/>
      <c r="AO97" s="74" t="s">
        <v>618</v>
      </c>
      <c r="AP97" s="74" t="s">
        <v>618</v>
      </c>
      <c r="AQ97" s="73"/>
      <c r="AR97" s="74" t="s">
        <v>618</v>
      </c>
      <c r="AS97" s="74" t="s">
        <v>618</v>
      </c>
      <c r="AT97" s="73"/>
      <c r="AU97" s="74" t="s">
        <v>618</v>
      </c>
      <c r="AV97" s="74" t="s">
        <v>618</v>
      </c>
      <c r="AW97" s="73"/>
    </row>
    <row r="98" spans="1:49" ht="15" customHeight="1">
      <c r="A98" s="295"/>
      <c r="B98" s="74" t="s">
        <v>346</v>
      </c>
      <c r="C98" s="78">
        <v>10774</v>
      </c>
      <c r="D98" s="74" t="s">
        <v>460</v>
      </c>
      <c r="E98" s="74" t="s">
        <v>406</v>
      </c>
      <c r="F98" s="74" t="s">
        <v>286</v>
      </c>
      <c r="G98" s="74" t="s">
        <v>348</v>
      </c>
      <c r="H98" s="78">
        <v>136</v>
      </c>
      <c r="I98" s="78">
        <v>889</v>
      </c>
      <c r="J98" s="78"/>
      <c r="K98" s="77">
        <v>2.811059277317146E-7</v>
      </c>
      <c r="L98" s="77">
        <v>1.1430342750613239E-6</v>
      </c>
      <c r="M98" s="77">
        <v>1.7960126606218476E-6</v>
      </c>
      <c r="N98" s="74" t="s">
        <v>352</v>
      </c>
      <c r="O98" s="74" t="s">
        <v>461</v>
      </c>
      <c r="P98" s="76">
        <v>33664</v>
      </c>
      <c r="Q98" s="74" t="s">
        <v>352</v>
      </c>
      <c r="R98" s="74" t="s">
        <v>461</v>
      </c>
      <c r="S98" s="76">
        <v>33664</v>
      </c>
      <c r="T98" s="74" t="s">
        <v>351</v>
      </c>
      <c r="U98" s="74" t="s">
        <v>856</v>
      </c>
      <c r="V98" s="75">
        <v>33664</v>
      </c>
      <c r="W98" s="74" t="s">
        <v>351</v>
      </c>
      <c r="X98" s="74" t="s">
        <v>856</v>
      </c>
      <c r="Y98" s="75">
        <v>33664</v>
      </c>
      <c r="Z98" s="74" t="s">
        <v>352</v>
      </c>
      <c r="AA98" s="74" t="s">
        <v>353</v>
      </c>
      <c r="AB98" s="75">
        <v>33664</v>
      </c>
      <c r="AC98" s="74" t="s">
        <v>352</v>
      </c>
      <c r="AD98" s="74" t="s">
        <v>353</v>
      </c>
      <c r="AE98" s="75">
        <v>33664</v>
      </c>
      <c r="AF98" s="74" t="s">
        <v>618</v>
      </c>
      <c r="AG98" s="74" t="s">
        <v>618</v>
      </c>
      <c r="AH98" s="73"/>
      <c r="AI98" s="74" t="s">
        <v>618</v>
      </c>
      <c r="AJ98" s="74" t="s">
        <v>618</v>
      </c>
      <c r="AK98" s="73"/>
      <c r="AL98" s="74" t="s">
        <v>618</v>
      </c>
      <c r="AM98" s="74" t="s">
        <v>618</v>
      </c>
      <c r="AN98" s="73"/>
      <c r="AO98" s="74" t="s">
        <v>618</v>
      </c>
      <c r="AP98" s="74" t="s">
        <v>618</v>
      </c>
      <c r="AQ98" s="73"/>
      <c r="AR98" s="74" t="s">
        <v>618</v>
      </c>
      <c r="AS98" s="74" t="s">
        <v>618</v>
      </c>
      <c r="AT98" s="73"/>
      <c r="AU98" s="74" t="s">
        <v>618</v>
      </c>
      <c r="AV98" s="74" t="s">
        <v>618</v>
      </c>
      <c r="AW98" s="73"/>
    </row>
    <row r="99" spans="1:49" s="70" customFormat="1" ht="15" customHeight="1">
      <c r="A99" s="72"/>
      <c r="B99" s="87"/>
      <c r="C99" s="90"/>
      <c r="D99" s="87"/>
      <c r="E99" s="87"/>
      <c r="F99" s="87"/>
      <c r="G99" s="87"/>
      <c r="H99" s="90"/>
      <c r="I99" s="90"/>
      <c r="J99" s="90">
        <v>3</v>
      </c>
      <c r="K99" s="84">
        <f>AVERAGE(K72:K98)</f>
        <v>5.1397464078589928E-7</v>
      </c>
      <c r="L99" s="84">
        <f>AVERAGE(L72:L98)</f>
        <v>1.181418530146053E-5</v>
      </c>
      <c r="M99" s="84">
        <f>AVERAGE(M72:M98)</f>
        <v>3.3289654499891716E-6</v>
      </c>
      <c r="N99" s="87"/>
      <c r="O99" s="87"/>
      <c r="P99" s="88"/>
      <c r="Q99" s="87"/>
      <c r="R99" s="87"/>
      <c r="S99" s="86"/>
      <c r="T99" s="87"/>
      <c r="U99" s="87"/>
      <c r="V99" s="86"/>
      <c r="W99" s="87"/>
      <c r="X99" s="87"/>
      <c r="Y99" s="86"/>
      <c r="Z99" s="87"/>
      <c r="AA99" s="87"/>
      <c r="AB99" s="86"/>
      <c r="AC99" s="87"/>
      <c r="AD99" s="87"/>
      <c r="AE99" s="86"/>
      <c r="AF99" s="87"/>
      <c r="AG99" s="87"/>
      <c r="AH99" s="86"/>
      <c r="AI99" s="87"/>
      <c r="AJ99" s="87"/>
      <c r="AK99" s="86"/>
      <c r="AL99" s="87"/>
      <c r="AM99" s="87"/>
      <c r="AN99" s="86"/>
      <c r="AO99" s="87"/>
      <c r="AP99" s="87"/>
      <c r="AQ99" s="86"/>
      <c r="AR99" s="87"/>
      <c r="AS99" s="87"/>
      <c r="AT99" s="86"/>
      <c r="AU99" s="87"/>
      <c r="AV99" s="87"/>
      <c r="AW99" s="86"/>
    </row>
    <row r="100" spans="1:49" ht="15" customHeight="1">
      <c r="A100" s="295" t="s">
        <v>869</v>
      </c>
      <c r="B100" s="74" t="s">
        <v>346</v>
      </c>
      <c r="C100" s="78">
        <v>6016</v>
      </c>
      <c r="D100" s="74" t="s">
        <v>418</v>
      </c>
      <c r="E100" s="74" t="s">
        <v>419</v>
      </c>
      <c r="F100" s="74" t="s">
        <v>84</v>
      </c>
      <c r="G100" s="74" t="s">
        <v>348</v>
      </c>
      <c r="H100" s="78">
        <v>400</v>
      </c>
      <c r="I100" s="78">
        <v>4500</v>
      </c>
      <c r="J100" s="78"/>
      <c r="K100" s="77">
        <v>6.317520882224698E-7</v>
      </c>
      <c r="L100" s="77">
        <v>8.8611117007477336E-7</v>
      </c>
      <c r="M100" s="77">
        <v>7.6234736400849433E-7</v>
      </c>
      <c r="N100" s="74" t="s">
        <v>349</v>
      </c>
      <c r="O100" s="74" t="s">
        <v>350</v>
      </c>
      <c r="P100" s="76">
        <v>37773</v>
      </c>
      <c r="Q100" s="74" t="s">
        <v>352</v>
      </c>
      <c r="R100" s="74" t="s">
        <v>846</v>
      </c>
      <c r="S100" s="75">
        <v>39873</v>
      </c>
      <c r="T100" s="74" t="s">
        <v>351</v>
      </c>
      <c r="U100" s="74" t="s">
        <v>851</v>
      </c>
      <c r="V100" s="75">
        <v>39873</v>
      </c>
      <c r="W100" s="74" t="s">
        <v>618</v>
      </c>
      <c r="X100" s="74" t="s">
        <v>618</v>
      </c>
      <c r="Y100" s="73"/>
      <c r="Z100" s="74" t="s">
        <v>618</v>
      </c>
      <c r="AA100" s="74" t="s">
        <v>618</v>
      </c>
      <c r="AB100" s="73"/>
      <c r="AC100" s="74" t="s">
        <v>618</v>
      </c>
      <c r="AD100" s="74" t="s">
        <v>618</v>
      </c>
      <c r="AE100" s="73"/>
      <c r="AF100" s="74" t="s">
        <v>618</v>
      </c>
      <c r="AG100" s="74" t="s">
        <v>618</v>
      </c>
      <c r="AH100" s="73"/>
      <c r="AI100" s="74" t="s">
        <v>618</v>
      </c>
      <c r="AJ100" s="74" t="s">
        <v>618</v>
      </c>
      <c r="AK100" s="73"/>
      <c r="AL100" s="74" t="s">
        <v>618</v>
      </c>
      <c r="AM100" s="74" t="s">
        <v>618</v>
      </c>
      <c r="AN100" s="73"/>
      <c r="AO100" s="74" t="s">
        <v>618</v>
      </c>
      <c r="AP100" s="74" t="s">
        <v>618</v>
      </c>
      <c r="AQ100" s="73"/>
      <c r="AR100" s="74" t="s">
        <v>618</v>
      </c>
      <c r="AS100" s="74" t="s">
        <v>618</v>
      </c>
      <c r="AT100" s="73"/>
      <c r="AU100" s="74" t="s">
        <v>618</v>
      </c>
      <c r="AV100" s="74" t="s">
        <v>618</v>
      </c>
      <c r="AW100" s="73"/>
    </row>
    <row r="101" spans="1:49" ht="15" customHeight="1">
      <c r="A101" s="295"/>
      <c r="B101" s="74" t="s">
        <v>346</v>
      </c>
      <c r="C101" s="78">
        <v>708</v>
      </c>
      <c r="D101" s="74" t="s">
        <v>416</v>
      </c>
      <c r="E101" s="74" t="s">
        <v>417</v>
      </c>
      <c r="F101" s="74" t="s">
        <v>21</v>
      </c>
      <c r="G101" s="74" t="s">
        <v>348</v>
      </c>
      <c r="H101" s="78">
        <v>520</v>
      </c>
      <c r="I101" s="78">
        <v>5458.53</v>
      </c>
      <c r="J101" s="78"/>
      <c r="K101" s="77">
        <v>3.386933808585586E-6</v>
      </c>
      <c r="L101" s="77">
        <v>1.1501176816294752E-6</v>
      </c>
      <c r="M101" s="77">
        <v>1.1079374815395927E-6</v>
      </c>
      <c r="N101" s="74" t="s">
        <v>349</v>
      </c>
      <c r="O101" s="74" t="s">
        <v>350</v>
      </c>
      <c r="P101" s="76">
        <v>37377</v>
      </c>
      <c r="Q101" s="74" t="s">
        <v>352</v>
      </c>
      <c r="R101" s="74" t="s">
        <v>377</v>
      </c>
      <c r="S101" s="76">
        <v>25903</v>
      </c>
      <c r="T101" s="74" t="s">
        <v>351</v>
      </c>
      <c r="U101" s="74" t="s">
        <v>850</v>
      </c>
      <c r="V101" s="75">
        <v>39569</v>
      </c>
      <c r="W101" s="74" t="s">
        <v>618</v>
      </c>
      <c r="X101" s="74" t="s">
        <v>618</v>
      </c>
      <c r="Y101" s="73"/>
      <c r="Z101" s="74" t="s">
        <v>618</v>
      </c>
      <c r="AA101" s="74" t="s">
        <v>618</v>
      </c>
      <c r="AB101" s="73"/>
      <c r="AC101" s="74" t="s">
        <v>618</v>
      </c>
      <c r="AD101" s="74" t="s">
        <v>618</v>
      </c>
      <c r="AE101" s="73"/>
      <c r="AF101" s="74" t="s">
        <v>618</v>
      </c>
      <c r="AG101" s="74" t="s">
        <v>618</v>
      </c>
      <c r="AH101" s="73"/>
      <c r="AI101" s="74" t="s">
        <v>618</v>
      </c>
      <c r="AJ101" s="74" t="s">
        <v>618</v>
      </c>
      <c r="AK101" s="73"/>
      <c r="AL101" s="74" t="s">
        <v>618</v>
      </c>
      <c r="AM101" s="74" t="s">
        <v>618</v>
      </c>
      <c r="AN101" s="73"/>
      <c r="AO101" s="74" t="s">
        <v>618</v>
      </c>
      <c r="AP101" s="74" t="s">
        <v>618</v>
      </c>
      <c r="AQ101" s="73"/>
      <c r="AR101" s="74" t="s">
        <v>618</v>
      </c>
      <c r="AS101" s="74" t="s">
        <v>618</v>
      </c>
      <c r="AT101" s="73"/>
      <c r="AU101" s="74" t="s">
        <v>618</v>
      </c>
      <c r="AV101" s="74" t="s">
        <v>618</v>
      </c>
      <c r="AW101" s="73"/>
    </row>
    <row r="102" spans="1:49" ht="15" customHeight="1">
      <c r="A102" s="295"/>
      <c r="B102" s="74" t="s">
        <v>346</v>
      </c>
      <c r="C102" s="78">
        <v>990</v>
      </c>
      <c r="D102" s="74" t="s">
        <v>412</v>
      </c>
      <c r="E102" s="74" t="s">
        <v>413</v>
      </c>
      <c r="F102" s="74" t="s">
        <v>129</v>
      </c>
      <c r="G102" s="74" t="s">
        <v>348</v>
      </c>
      <c r="H102" s="78">
        <v>463</v>
      </c>
      <c r="I102" s="78">
        <v>4123</v>
      </c>
      <c r="J102" s="78"/>
      <c r="K102" s="77">
        <v>5.3896310360580255E-7</v>
      </c>
      <c r="L102" s="77">
        <v>2.3480938667212524E-6</v>
      </c>
      <c r="M102" s="77">
        <v>2.7359375306816949E-5</v>
      </c>
      <c r="N102" s="74" t="s">
        <v>349</v>
      </c>
      <c r="O102" s="74" t="s">
        <v>350</v>
      </c>
      <c r="P102" s="76">
        <v>38687</v>
      </c>
      <c r="Q102" s="74" t="s">
        <v>352</v>
      </c>
      <c r="R102" s="74" t="s">
        <v>377</v>
      </c>
      <c r="S102" s="75">
        <v>28825</v>
      </c>
      <c r="T102" s="74" t="s">
        <v>351</v>
      </c>
      <c r="U102" s="74" t="s">
        <v>850</v>
      </c>
      <c r="V102" s="75">
        <v>39417</v>
      </c>
      <c r="W102" s="74" t="s">
        <v>618</v>
      </c>
      <c r="X102" s="74" t="s">
        <v>618</v>
      </c>
      <c r="Y102" s="73"/>
      <c r="Z102" s="74" t="s">
        <v>618</v>
      </c>
      <c r="AA102" s="74" t="s">
        <v>618</v>
      </c>
      <c r="AB102" s="73"/>
      <c r="AC102" s="74" t="s">
        <v>618</v>
      </c>
      <c r="AD102" s="74" t="s">
        <v>618</v>
      </c>
      <c r="AE102" s="73"/>
      <c r="AF102" s="74" t="s">
        <v>618</v>
      </c>
      <c r="AG102" s="74" t="s">
        <v>618</v>
      </c>
      <c r="AH102" s="73"/>
      <c r="AI102" s="74" t="s">
        <v>618</v>
      </c>
      <c r="AJ102" s="74" t="s">
        <v>618</v>
      </c>
      <c r="AK102" s="73"/>
      <c r="AL102" s="74" t="s">
        <v>618</v>
      </c>
      <c r="AM102" s="74" t="s">
        <v>618</v>
      </c>
      <c r="AN102" s="73"/>
      <c r="AO102" s="74" t="s">
        <v>618</v>
      </c>
      <c r="AP102" s="74" t="s">
        <v>618</v>
      </c>
      <c r="AQ102" s="73"/>
      <c r="AR102" s="74" t="s">
        <v>618</v>
      </c>
      <c r="AS102" s="74" t="s">
        <v>618</v>
      </c>
      <c r="AT102" s="73"/>
      <c r="AU102" s="74" t="s">
        <v>618</v>
      </c>
      <c r="AV102" s="74" t="s">
        <v>618</v>
      </c>
      <c r="AW102" s="73"/>
    </row>
    <row r="103" spans="1:49" ht="15" customHeight="1">
      <c r="A103" s="295"/>
      <c r="B103" s="74" t="s">
        <v>346</v>
      </c>
      <c r="C103" s="78">
        <v>2107</v>
      </c>
      <c r="D103" s="74" t="s">
        <v>420</v>
      </c>
      <c r="E103" s="74" t="s">
        <v>385</v>
      </c>
      <c r="F103" s="74" t="s">
        <v>85</v>
      </c>
      <c r="G103" s="74" t="s">
        <v>348</v>
      </c>
      <c r="H103" s="78">
        <v>524</v>
      </c>
      <c r="I103" s="78">
        <v>4920</v>
      </c>
      <c r="J103" s="78"/>
      <c r="K103" s="77">
        <v>1.397336495316174E-6</v>
      </c>
      <c r="L103" s="77">
        <v>5.2073378283155828E-7</v>
      </c>
      <c r="M103" s="77">
        <v>2.9170291630222394E-7</v>
      </c>
      <c r="N103" s="74" t="s">
        <v>349</v>
      </c>
      <c r="O103" s="74" t="s">
        <v>359</v>
      </c>
      <c r="P103" s="79"/>
      <c r="Q103" s="74" t="s">
        <v>352</v>
      </c>
      <c r="R103" s="74" t="s">
        <v>377</v>
      </c>
      <c r="S103" s="73"/>
      <c r="T103" s="74" t="s">
        <v>351</v>
      </c>
      <c r="U103" s="74" t="s">
        <v>851</v>
      </c>
      <c r="V103" s="73"/>
      <c r="W103" s="74" t="s">
        <v>618</v>
      </c>
      <c r="X103" s="74" t="s">
        <v>618</v>
      </c>
      <c r="Y103" s="73"/>
      <c r="Z103" s="74" t="s">
        <v>618</v>
      </c>
      <c r="AA103" s="74" t="s">
        <v>618</v>
      </c>
      <c r="AB103" s="73"/>
      <c r="AC103" s="74" t="s">
        <v>618</v>
      </c>
      <c r="AD103" s="74" t="s">
        <v>618</v>
      </c>
      <c r="AE103" s="73"/>
      <c r="AF103" s="74" t="s">
        <v>618</v>
      </c>
      <c r="AG103" s="74" t="s">
        <v>618</v>
      </c>
      <c r="AH103" s="73"/>
      <c r="AI103" s="74" t="s">
        <v>618</v>
      </c>
      <c r="AJ103" s="74" t="s">
        <v>618</v>
      </c>
      <c r="AK103" s="73"/>
      <c r="AL103" s="74" t="s">
        <v>618</v>
      </c>
      <c r="AM103" s="74" t="s">
        <v>618</v>
      </c>
      <c r="AN103" s="73"/>
      <c r="AO103" s="74" t="s">
        <v>618</v>
      </c>
      <c r="AP103" s="74" t="s">
        <v>618</v>
      </c>
      <c r="AQ103" s="73"/>
      <c r="AR103" s="74" t="s">
        <v>618</v>
      </c>
      <c r="AS103" s="74" t="s">
        <v>618</v>
      </c>
      <c r="AT103" s="73"/>
      <c r="AU103" s="74" t="s">
        <v>618</v>
      </c>
      <c r="AV103" s="74" t="s">
        <v>618</v>
      </c>
      <c r="AW103" s="73"/>
    </row>
    <row r="104" spans="1:49" ht="15" customHeight="1">
      <c r="A104" s="295"/>
      <c r="B104" s="74" t="s">
        <v>346</v>
      </c>
      <c r="C104" s="78">
        <v>2718</v>
      </c>
      <c r="D104" s="74" t="s">
        <v>435</v>
      </c>
      <c r="E104" s="74" t="s">
        <v>402</v>
      </c>
      <c r="F104" s="74" t="s">
        <v>436</v>
      </c>
      <c r="G104" s="74" t="s">
        <v>348</v>
      </c>
      <c r="H104" s="78">
        <v>281.5</v>
      </c>
      <c r="I104" s="78">
        <v>2228</v>
      </c>
      <c r="J104" s="78"/>
      <c r="K104" s="77">
        <v>7.2805492041771103E-7</v>
      </c>
      <c r="L104" s="77">
        <v>3.4918947880715346E-6</v>
      </c>
      <c r="M104" s="77">
        <v>4.1894146054685791E-6</v>
      </c>
      <c r="N104" s="74" t="s">
        <v>349</v>
      </c>
      <c r="O104" s="74" t="s">
        <v>359</v>
      </c>
      <c r="P104" s="76">
        <v>38473</v>
      </c>
      <c r="Q104" s="74" t="s">
        <v>352</v>
      </c>
      <c r="R104" s="74" t="s">
        <v>377</v>
      </c>
      <c r="S104" s="75">
        <v>37408</v>
      </c>
      <c r="T104" s="74" t="s">
        <v>351</v>
      </c>
      <c r="U104" s="74" t="s">
        <v>850</v>
      </c>
      <c r="V104" s="75">
        <v>39934</v>
      </c>
      <c r="W104" s="74" t="s">
        <v>618</v>
      </c>
      <c r="X104" s="74" t="s">
        <v>618</v>
      </c>
      <c r="Y104" s="73"/>
      <c r="Z104" s="74" t="s">
        <v>618</v>
      </c>
      <c r="AA104" s="74" t="s">
        <v>618</v>
      </c>
      <c r="AB104" s="73"/>
      <c r="AC104" s="74" t="s">
        <v>618</v>
      </c>
      <c r="AD104" s="74" t="s">
        <v>618</v>
      </c>
      <c r="AE104" s="73"/>
      <c r="AF104" s="74" t="s">
        <v>618</v>
      </c>
      <c r="AG104" s="74" t="s">
        <v>618</v>
      </c>
      <c r="AH104" s="73"/>
      <c r="AI104" s="74" t="s">
        <v>618</v>
      </c>
      <c r="AJ104" s="74" t="s">
        <v>618</v>
      </c>
      <c r="AK104" s="73"/>
      <c r="AL104" s="74" t="s">
        <v>618</v>
      </c>
      <c r="AM104" s="74" t="s">
        <v>618</v>
      </c>
      <c r="AN104" s="73"/>
      <c r="AO104" s="74" t="s">
        <v>618</v>
      </c>
      <c r="AP104" s="74" t="s">
        <v>618</v>
      </c>
      <c r="AQ104" s="73"/>
      <c r="AR104" s="74" t="s">
        <v>618</v>
      </c>
      <c r="AS104" s="74" t="s">
        <v>618</v>
      </c>
      <c r="AT104" s="73"/>
      <c r="AU104" s="74" t="s">
        <v>618</v>
      </c>
      <c r="AV104" s="74" t="s">
        <v>618</v>
      </c>
      <c r="AW104" s="73"/>
    </row>
    <row r="105" spans="1:49" ht="15" customHeight="1">
      <c r="A105" s="295"/>
      <c r="B105" s="74" t="s">
        <v>346</v>
      </c>
      <c r="C105" s="78">
        <v>2718</v>
      </c>
      <c r="D105" s="74" t="s">
        <v>435</v>
      </c>
      <c r="E105" s="74" t="s">
        <v>402</v>
      </c>
      <c r="F105" s="74" t="s">
        <v>437</v>
      </c>
      <c r="G105" s="74" t="s">
        <v>348</v>
      </c>
      <c r="H105" s="78">
        <v>297.3</v>
      </c>
      <c r="I105" s="78">
        <v>2380</v>
      </c>
      <c r="J105" s="78"/>
      <c r="K105" s="77">
        <v>7.2805492041771103E-7</v>
      </c>
      <c r="L105" s="77">
        <v>3.4918947880715346E-6</v>
      </c>
      <c r="M105" s="77">
        <v>4.1894146054685791E-6</v>
      </c>
      <c r="N105" s="74" t="s">
        <v>349</v>
      </c>
      <c r="O105" s="74" t="s">
        <v>359</v>
      </c>
      <c r="P105" s="76">
        <v>38869</v>
      </c>
      <c r="Q105" s="74" t="s">
        <v>352</v>
      </c>
      <c r="R105" s="74" t="s">
        <v>377</v>
      </c>
      <c r="S105" s="76">
        <v>36192</v>
      </c>
      <c r="T105" s="74" t="s">
        <v>351</v>
      </c>
      <c r="U105" s="74" t="s">
        <v>850</v>
      </c>
      <c r="V105" s="75">
        <v>39904</v>
      </c>
      <c r="W105" s="74" t="s">
        <v>618</v>
      </c>
      <c r="X105" s="74" t="s">
        <v>618</v>
      </c>
      <c r="Y105" s="73"/>
      <c r="Z105" s="74" t="s">
        <v>618</v>
      </c>
      <c r="AA105" s="74" t="s">
        <v>618</v>
      </c>
      <c r="AB105" s="73"/>
      <c r="AC105" s="74" t="s">
        <v>618</v>
      </c>
      <c r="AD105" s="74" t="s">
        <v>618</v>
      </c>
      <c r="AE105" s="73"/>
      <c r="AF105" s="74" t="s">
        <v>618</v>
      </c>
      <c r="AG105" s="74" t="s">
        <v>618</v>
      </c>
      <c r="AH105" s="73"/>
      <c r="AI105" s="74" t="s">
        <v>618</v>
      </c>
      <c r="AJ105" s="74" t="s">
        <v>618</v>
      </c>
      <c r="AK105" s="73"/>
      <c r="AL105" s="74" t="s">
        <v>618</v>
      </c>
      <c r="AM105" s="74" t="s">
        <v>618</v>
      </c>
      <c r="AN105" s="73"/>
      <c r="AO105" s="74" t="s">
        <v>618</v>
      </c>
      <c r="AP105" s="74" t="s">
        <v>618</v>
      </c>
      <c r="AQ105" s="73"/>
      <c r="AR105" s="74" t="s">
        <v>618</v>
      </c>
      <c r="AS105" s="74" t="s">
        <v>618</v>
      </c>
      <c r="AT105" s="73"/>
      <c r="AU105" s="74" t="s">
        <v>618</v>
      </c>
      <c r="AV105" s="74" t="s">
        <v>618</v>
      </c>
      <c r="AW105" s="73"/>
    </row>
    <row r="106" spans="1:49" ht="15" customHeight="1">
      <c r="A106" s="295"/>
      <c r="B106" s="74" t="s">
        <v>346</v>
      </c>
      <c r="C106" s="78">
        <v>130</v>
      </c>
      <c r="D106" s="74" t="s">
        <v>528</v>
      </c>
      <c r="E106" s="74" t="s">
        <v>424</v>
      </c>
      <c r="F106" s="74" t="s">
        <v>88</v>
      </c>
      <c r="G106" s="74" t="s">
        <v>348</v>
      </c>
      <c r="H106" s="78">
        <v>610</v>
      </c>
      <c r="I106" s="78">
        <v>6502</v>
      </c>
      <c r="J106" s="78"/>
      <c r="K106" s="77">
        <v>5.0775678651400002E-6</v>
      </c>
      <c r="L106" s="77">
        <v>9.6112458071737674E-6</v>
      </c>
      <c r="M106" s="77">
        <v>5.2890902621226397E-6</v>
      </c>
      <c r="N106" s="74" t="s">
        <v>349</v>
      </c>
      <c r="O106" s="74" t="s">
        <v>350</v>
      </c>
      <c r="P106" s="76">
        <v>37773</v>
      </c>
      <c r="Q106" s="74" t="s">
        <v>352</v>
      </c>
      <c r="R106" s="74" t="s">
        <v>368</v>
      </c>
      <c r="S106" s="75">
        <v>34820</v>
      </c>
      <c r="T106" s="74" t="s">
        <v>351</v>
      </c>
      <c r="U106" s="74" t="s">
        <v>850</v>
      </c>
      <c r="V106" s="75">
        <v>34820</v>
      </c>
      <c r="W106" s="74" t="s">
        <v>618</v>
      </c>
      <c r="X106" s="74" t="s">
        <v>618</v>
      </c>
      <c r="Y106" s="73"/>
      <c r="Z106" s="74" t="s">
        <v>618</v>
      </c>
      <c r="AA106" s="74" t="s">
        <v>618</v>
      </c>
      <c r="AB106" s="73"/>
      <c r="AC106" s="74" t="s">
        <v>618</v>
      </c>
      <c r="AD106" s="74" t="s">
        <v>618</v>
      </c>
      <c r="AE106" s="73"/>
      <c r="AF106" s="74" t="s">
        <v>618</v>
      </c>
      <c r="AG106" s="74" t="s">
        <v>618</v>
      </c>
      <c r="AH106" s="73"/>
      <c r="AI106" s="74" t="s">
        <v>618</v>
      </c>
      <c r="AJ106" s="74" t="s">
        <v>618</v>
      </c>
      <c r="AK106" s="73"/>
      <c r="AL106" s="74" t="s">
        <v>618</v>
      </c>
      <c r="AM106" s="74" t="s">
        <v>618</v>
      </c>
      <c r="AN106" s="73"/>
      <c r="AO106" s="74" t="s">
        <v>618</v>
      </c>
      <c r="AP106" s="74" t="s">
        <v>618</v>
      </c>
      <c r="AQ106" s="73"/>
      <c r="AR106" s="74" t="s">
        <v>618</v>
      </c>
      <c r="AS106" s="74" t="s">
        <v>618</v>
      </c>
      <c r="AT106" s="73"/>
      <c r="AU106" s="74" t="s">
        <v>618</v>
      </c>
      <c r="AV106" s="74" t="s">
        <v>618</v>
      </c>
      <c r="AW106" s="73"/>
    </row>
    <row r="107" spans="1:49" ht="15" customHeight="1">
      <c r="A107" s="295"/>
      <c r="B107" s="74" t="s">
        <v>346</v>
      </c>
      <c r="C107" s="78">
        <v>130</v>
      </c>
      <c r="D107" s="74" t="s">
        <v>528</v>
      </c>
      <c r="E107" s="74" t="s">
        <v>424</v>
      </c>
      <c r="F107" s="74" t="s">
        <v>90</v>
      </c>
      <c r="G107" s="74" t="s">
        <v>348</v>
      </c>
      <c r="H107" s="78">
        <v>625</v>
      </c>
      <c r="I107" s="78">
        <v>6058</v>
      </c>
      <c r="J107" s="78"/>
      <c r="K107" s="77">
        <v>2.546013666852266E-6</v>
      </c>
      <c r="L107" s="77">
        <v>5.8518747056022022E-6</v>
      </c>
      <c r="M107" s="77">
        <v>6.7078182398350383E-6</v>
      </c>
      <c r="N107" s="74" t="s">
        <v>349</v>
      </c>
      <c r="O107" s="74" t="s">
        <v>350</v>
      </c>
      <c r="P107" s="76">
        <v>38930</v>
      </c>
      <c r="Q107" s="74" t="s">
        <v>352</v>
      </c>
      <c r="R107" s="74" t="s">
        <v>368</v>
      </c>
      <c r="S107" s="75">
        <v>38930</v>
      </c>
      <c r="T107" s="74" t="s">
        <v>351</v>
      </c>
      <c r="U107" s="74" t="s">
        <v>850</v>
      </c>
      <c r="V107" s="75">
        <v>38930</v>
      </c>
      <c r="W107" s="74" t="s">
        <v>618</v>
      </c>
      <c r="X107" s="74" t="s">
        <v>618</v>
      </c>
      <c r="Y107" s="73"/>
      <c r="Z107" s="74" t="s">
        <v>618</v>
      </c>
      <c r="AA107" s="74" t="s">
        <v>618</v>
      </c>
      <c r="AB107" s="73"/>
      <c r="AC107" s="74" t="s">
        <v>618</v>
      </c>
      <c r="AD107" s="74" t="s">
        <v>618</v>
      </c>
      <c r="AE107" s="73"/>
      <c r="AF107" s="74" t="s">
        <v>618</v>
      </c>
      <c r="AG107" s="74" t="s">
        <v>618</v>
      </c>
      <c r="AH107" s="73"/>
      <c r="AI107" s="74" t="s">
        <v>618</v>
      </c>
      <c r="AJ107" s="74" t="s">
        <v>618</v>
      </c>
      <c r="AK107" s="73"/>
      <c r="AL107" s="74" t="s">
        <v>618</v>
      </c>
      <c r="AM107" s="74" t="s">
        <v>618</v>
      </c>
      <c r="AN107" s="73"/>
      <c r="AO107" s="74" t="s">
        <v>618</v>
      </c>
      <c r="AP107" s="74" t="s">
        <v>618</v>
      </c>
      <c r="AQ107" s="73"/>
      <c r="AR107" s="74" t="s">
        <v>618</v>
      </c>
      <c r="AS107" s="74" t="s">
        <v>618</v>
      </c>
      <c r="AT107" s="73"/>
      <c r="AU107" s="74" t="s">
        <v>618</v>
      </c>
      <c r="AV107" s="74" t="s">
        <v>618</v>
      </c>
      <c r="AW107" s="73"/>
    </row>
    <row r="108" spans="1:49" ht="15" customHeight="1">
      <c r="A108" s="295"/>
      <c r="B108" s="74" t="s">
        <v>346</v>
      </c>
      <c r="C108" s="78">
        <v>130</v>
      </c>
      <c r="D108" s="74" t="s">
        <v>528</v>
      </c>
      <c r="E108" s="74" t="s">
        <v>424</v>
      </c>
      <c r="F108" s="74" t="s">
        <v>91</v>
      </c>
      <c r="G108" s="74" t="s">
        <v>348</v>
      </c>
      <c r="H108" s="78">
        <v>625</v>
      </c>
      <c r="I108" s="78">
        <v>6798</v>
      </c>
      <c r="J108" s="78"/>
      <c r="K108" s="77">
        <v>3.5390129727639491E-6</v>
      </c>
      <c r="L108" s="77">
        <v>6.7472990451208678E-6</v>
      </c>
      <c r="M108" s="77">
        <v>3.6945517218235314E-6</v>
      </c>
      <c r="N108" s="74" t="s">
        <v>349</v>
      </c>
      <c r="O108" s="74" t="s">
        <v>350</v>
      </c>
      <c r="P108" s="76">
        <v>39569</v>
      </c>
      <c r="Q108" s="74" t="s">
        <v>352</v>
      </c>
      <c r="R108" s="74" t="s">
        <v>368</v>
      </c>
      <c r="S108" s="75">
        <v>39569</v>
      </c>
      <c r="T108" s="74" t="s">
        <v>351</v>
      </c>
      <c r="U108" s="74" t="s">
        <v>850</v>
      </c>
      <c r="V108" s="75">
        <v>39569</v>
      </c>
      <c r="W108" s="74" t="s">
        <v>618</v>
      </c>
      <c r="X108" s="74" t="s">
        <v>618</v>
      </c>
      <c r="Y108" s="73"/>
      <c r="Z108" s="74" t="s">
        <v>618</v>
      </c>
      <c r="AA108" s="74" t="s">
        <v>618</v>
      </c>
      <c r="AB108" s="73"/>
      <c r="AC108" s="74" t="s">
        <v>618</v>
      </c>
      <c r="AD108" s="74" t="s">
        <v>618</v>
      </c>
      <c r="AE108" s="73"/>
      <c r="AF108" s="74" t="s">
        <v>618</v>
      </c>
      <c r="AG108" s="74" t="s">
        <v>618</v>
      </c>
      <c r="AH108" s="73"/>
      <c r="AI108" s="74" t="s">
        <v>618</v>
      </c>
      <c r="AJ108" s="74" t="s">
        <v>618</v>
      </c>
      <c r="AK108" s="73"/>
      <c r="AL108" s="74" t="s">
        <v>618</v>
      </c>
      <c r="AM108" s="74" t="s">
        <v>618</v>
      </c>
      <c r="AN108" s="73"/>
      <c r="AO108" s="74" t="s">
        <v>618</v>
      </c>
      <c r="AP108" s="74" t="s">
        <v>618</v>
      </c>
      <c r="AQ108" s="73"/>
      <c r="AR108" s="74" t="s">
        <v>618</v>
      </c>
      <c r="AS108" s="74" t="s">
        <v>618</v>
      </c>
      <c r="AT108" s="73"/>
      <c r="AU108" s="74" t="s">
        <v>618</v>
      </c>
      <c r="AV108" s="74" t="s">
        <v>618</v>
      </c>
      <c r="AW108" s="73"/>
    </row>
    <row r="109" spans="1:49" ht="15" customHeight="1">
      <c r="A109" s="295"/>
      <c r="B109" s="74" t="s">
        <v>346</v>
      </c>
      <c r="C109" s="78">
        <v>564</v>
      </c>
      <c r="D109" s="74" t="s">
        <v>868</v>
      </c>
      <c r="E109" s="74" t="s">
        <v>347</v>
      </c>
      <c r="F109" s="74" t="s">
        <v>7</v>
      </c>
      <c r="G109" s="74" t="s">
        <v>348</v>
      </c>
      <c r="H109" s="78">
        <v>468</v>
      </c>
      <c r="I109" s="78">
        <v>4286</v>
      </c>
      <c r="J109" s="78"/>
      <c r="K109" s="77">
        <v>3.8945533773955036E-7</v>
      </c>
      <c r="L109" s="77">
        <v>1.6553487456396651E-6</v>
      </c>
      <c r="M109" s="77">
        <v>5.9208143676791352E-6</v>
      </c>
      <c r="N109" s="74" t="s">
        <v>349</v>
      </c>
      <c r="O109" s="74" t="s">
        <v>350</v>
      </c>
      <c r="P109" s="75">
        <v>35217</v>
      </c>
      <c r="Q109" s="74" t="s">
        <v>352</v>
      </c>
      <c r="R109" s="74" t="s">
        <v>368</v>
      </c>
      <c r="S109" s="75">
        <v>35217</v>
      </c>
      <c r="T109" s="74" t="s">
        <v>351</v>
      </c>
      <c r="U109" s="74" t="s">
        <v>850</v>
      </c>
      <c r="V109" s="75">
        <v>35217</v>
      </c>
      <c r="W109" s="74" t="s">
        <v>618</v>
      </c>
      <c r="X109" s="74" t="s">
        <v>618</v>
      </c>
      <c r="Y109" s="73"/>
      <c r="Z109" s="74" t="s">
        <v>618</v>
      </c>
      <c r="AA109" s="74" t="s">
        <v>618</v>
      </c>
      <c r="AB109" s="73"/>
      <c r="AC109" s="74" t="s">
        <v>618</v>
      </c>
      <c r="AD109" s="74" t="s">
        <v>618</v>
      </c>
      <c r="AE109" s="73"/>
      <c r="AF109" s="74" t="s">
        <v>618</v>
      </c>
      <c r="AG109" s="74" t="s">
        <v>618</v>
      </c>
      <c r="AH109" s="73"/>
      <c r="AI109" s="74" t="s">
        <v>618</v>
      </c>
      <c r="AJ109" s="74" t="s">
        <v>618</v>
      </c>
      <c r="AK109" s="73"/>
      <c r="AL109" s="74" t="s">
        <v>618</v>
      </c>
      <c r="AM109" s="74" t="s">
        <v>618</v>
      </c>
      <c r="AN109" s="73"/>
      <c r="AO109" s="74" t="s">
        <v>618</v>
      </c>
      <c r="AP109" s="74" t="s">
        <v>618</v>
      </c>
      <c r="AQ109" s="73"/>
      <c r="AR109" s="74" t="s">
        <v>618</v>
      </c>
      <c r="AS109" s="74" t="s">
        <v>618</v>
      </c>
      <c r="AT109" s="73"/>
      <c r="AU109" s="74" t="s">
        <v>618</v>
      </c>
      <c r="AV109" s="74" t="s">
        <v>618</v>
      </c>
      <c r="AW109" s="73"/>
    </row>
    <row r="110" spans="1:49" ht="15" customHeight="1">
      <c r="A110" s="295"/>
      <c r="B110" s="74" t="s">
        <v>346</v>
      </c>
      <c r="C110" s="78">
        <v>641</v>
      </c>
      <c r="D110" s="74" t="s">
        <v>414</v>
      </c>
      <c r="E110" s="74" t="s">
        <v>347</v>
      </c>
      <c r="F110" s="74" t="s">
        <v>78</v>
      </c>
      <c r="G110" s="74" t="s">
        <v>348</v>
      </c>
      <c r="H110" s="78">
        <v>320</v>
      </c>
      <c r="I110" s="78">
        <v>3193.348</v>
      </c>
      <c r="J110" s="78"/>
      <c r="K110" s="77">
        <v>5.9498072209205392E-7</v>
      </c>
      <c r="L110" s="77">
        <v>5.473681928447617E-7</v>
      </c>
      <c r="M110" s="77">
        <v>6.3480060368014322E-7</v>
      </c>
      <c r="N110" s="74" t="s">
        <v>349</v>
      </c>
      <c r="O110" s="74" t="s">
        <v>359</v>
      </c>
      <c r="P110" s="76">
        <v>38657</v>
      </c>
      <c r="Q110" s="74" t="s">
        <v>352</v>
      </c>
      <c r="R110" s="74" t="s">
        <v>368</v>
      </c>
      <c r="S110" s="76">
        <v>34335</v>
      </c>
      <c r="T110" s="74" t="s">
        <v>351</v>
      </c>
      <c r="U110" s="74" t="s">
        <v>850</v>
      </c>
      <c r="V110" s="76">
        <v>40148</v>
      </c>
      <c r="W110" s="74" t="s">
        <v>618</v>
      </c>
      <c r="X110" s="74" t="s">
        <v>618</v>
      </c>
      <c r="Y110" s="73"/>
      <c r="Z110" s="74" t="s">
        <v>618</v>
      </c>
      <c r="AA110" s="74" t="s">
        <v>618</v>
      </c>
      <c r="AB110" s="73"/>
      <c r="AC110" s="74" t="s">
        <v>618</v>
      </c>
      <c r="AD110" s="74" t="s">
        <v>618</v>
      </c>
      <c r="AE110" s="73"/>
      <c r="AF110" s="74" t="s">
        <v>618</v>
      </c>
      <c r="AG110" s="74" t="s">
        <v>618</v>
      </c>
      <c r="AH110" s="73"/>
      <c r="AI110" s="74" t="s">
        <v>618</v>
      </c>
      <c r="AJ110" s="74" t="s">
        <v>618</v>
      </c>
      <c r="AK110" s="73"/>
      <c r="AL110" s="74" t="s">
        <v>618</v>
      </c>
      <c r="AM110" s="74" t="s">
        <v>618</v>
      </c>
      <c r="AN110" s="73"/>
      <c r="AO110" s="74" t="s">
        <v>618</v>
      </c>
      <c r="AP110" s="74" t="s">
        <v>618</v>
      </c>
      <c r="AQ110" s="73"/>
      <c r="AR110" s="74" t="s">
        <v>618</v>
      </c>
      <c r="AS110" s="74" t="s">
        <v>618</v>
      </c>
      <c r="AT110" s="73"/>
      <c r="AU110" s="74" t="s">
        <v>618</v>
      </c>
      <c r="AV110" s="74" t="s">
        <v>618</v>
      </c>
      <c r="AW110" s="73"/>
    </row>
    <row r="111" spans="1:49" ht="15" customHeight="1">
      <c r="A111" s="295"/>
      <c r="B111" s="74" t="s">
        <v>346</v>
      </c>
      <c r="C111" s="78">
        <v>641</v>
      </c>
      <c r="D111" s="74" t="s">
        <v>414</v>
      </c>
      <c r="E111" s="74" t="s">
        <v>347</v>
      </c>
      <c r="F111" s="74" t="s">
        <v>80</v>
      </c>
      <c r="G111" s="74" t="s">
        <v>348</v>
      </c>
      <c r="H111" s="78">
        <v>500</v>
      </c>
      <c r="I111" s="78">
        <v>5279.7920000000004</v>
      </c>
      <c r="J111" s="78"/>
      <c r="K111" s="77">
        <v>5.9498072209205392E-7</v>
      </c>
      <c r="L111" s="77">
        <v>5.473681928447617E-7</v>
      </c>
      <c r="M111" s="77">
        <v>6.3480060368014322E-7</v>
      </c>
      <c r="N111" s="74" t="s">
        <v>349</v>
      </c>
      <c r="O111" s="74" t="s">
        <v>350</v>
      </c>
      <c r="P111" s="76">
        <v>38443</v>
      </c>
      <c r="Q111" s="74" t="s">
        <v>352</v>
      </c>
      <c r="R111" s="74" t="s">
        <v>368</v>
      </c>
      <c r="S111" s="76">
        <v>38078</v>
      </c>
      <c r="T111" s="74" t="s">
        <v>351</v>
      </c>
      <c r="U111" s="74" t="s">
        <v>850</v>
      </c>
      <c r="V111" s="75">
        <v>40148</v>
      </c>
      <c r="W111" s="74" t="s">
        <v>618</v>
      </c>
      <c r="X111" s="74" t="s">
        <v>618</v>
      </c>
      <c r="Y111" s="73"/>
      <c r="Z111" s="74" t="s">
        <v>618</v>
      </c>
      <c r="AA111" s="74" t="s">
        <v>618</v>
      </c>
      <c r="AB111" s="73"/>
      <c r="AC111" s="74" t="s">
        <v>618</v>
      </c>
      <c r="AD111" s="74" t="s">
        <v>618</v>
      </c>
      <c r="AE111" s="73"/>
      <c r="AF111" s="74" t="s">
        <v>618</v>
      </c>
      <c r="AG111" s="74" t="s">
        <v>618</v>
      </c>
      <c r="AH111" s="73"/>
      <c r="AI111" s="74" t="s">
        <v>618</v>
      </c>
      <c r="AJ111" s="74" t="s">
        <v>618</v>
      </c>
      <c r="AK111" s="73"/>
      <c r="AL111" s="74" t="s">
        <v>618</v>
      </c>
      <c r="AM111" s="74" t="s">
        <v>618</v>
      </c>
      <c r="AN111" s="73"/>
      <c r="AO111" s="74" t="s">
        <v>618</v>
      </c>
      <c r="AP111" s="74" t="s">
        <v>618</v>
      </c>
      <c r="AQ111" s="73"/>
      <c r="AR111" s="74" t="s">
        <v>618</v>
      </c>
      <c r="AS111" s="74" t="s">
        <v>618</v>
      </c>
      <c r="AT111" s="73"/>
      <c r="AU111" s="74" t="s">
        <v>618</v>
      </c>
      <c r="AV111" s="74" t="s">
        <v>618</v>
      </c>
      <c r="AW111" s="73"/>
    </row>
    <row r="112" spans="1:49" ht="15" customHeight="1">
      <c r="A112" s="295"/>
      <c r="B112" s="74" t="s">
        <v>346</v>
      </c>
      <c r="C112" s="78">
        <v>1374</v>
      </c>
      <c r="D112" s="74" t="s">
        <v>487</v>
      </c>
      <c r="E112" s="74" t="s">
        <v>426</v>
      </c>
      <c r="F112" s="74" t="s">
        <v>143</v>
      </c>
      <c r="G112" s="74" t="s">
        <v>348</v>
      </c>
      <c r="H112" s="78">
        <v>444.5</v>
      </c>
      <c r="I112" s="78">
        <v>3687</v>
      </c>
      <c r="J112" s="78"/>
      <c r="K112" s="77">
        <v>1.3238730669546444E-5</v>
      </c>
      <c r="L112" s="77">
        <v>2.1424264930235508E-6</v>
      </c>
      <c r="M112" s="77">
        <v>2.7588260673132692E-6</v>
      </c>
      <c r="N112" s="74" t="s">
        <v>349</v>
      </c>
      <c r="O112" s="74" t="s">
        <v>350</v>
      </c>
      <c r="P112" s="76">
        <v>38108</v>
      </c>
      <c r="Q112" s="74" t="s">
        <v>352</v>
      </c>
      <c r="R112" s="74" t="s">
        <v>368</v>
      </c>
      <c r="S112" s="76">
        <v>34304</v>
      </c>
      <c r="T112" s="74" t="s">
        <v>351</v>
      </c>
      <c r="U112" s="74" t="s">
        <v>850</v>
      </c>
      <c r="V112" s="75">
        <v>34700</v>
      </c>
      <c r="W112" s="74" t="s">
        <v>618</v>
      </c>
      <c r="X112" s="74" t="s">
        <v>618</v>
      </c>
      <c r="Y112" s="73"/>
      <c r="Z112" s="74" t="s">
        <v>618</v>
      </c>
      <c r="AA112" s="74" t="s">
        <v>618</v>
      </c>
      <c r="AB112" s="73"/>
      <c r="AC112" s="74" t="s">
        <v>618</v>
      </c>
      <c r="AD112" s="74" t="s">
        <v>618</v>
      </c>
      <c r="AE112" s="73"/>
      <c r="AF112" s="74" t="s">
        <v>618</v>
      </c>
      <c r="AG112" s="74" t="s">
        <v>618</v>
      </c>
      <c r="AH112" s="73"/>
      <c r="AI112" s="74" t="s">
        <v>618</v>
      </c>
      <c r="AJ112" s="74" t="s">
        <v>618</v>
      </c>
      <c r="AK112" s="73"/>
      <c r="AL112" s="74" t="s">
        <v>618</v>
      </c>
      <c r="AM112" s="74" t="s">
        <v>618</v>
      </c>
      <c r="AN112" s="73"/>
      <c r="AO112" s="74" t="s">
        <v>618</v>
      </c>
      <c r="AP112" s="74" t="s">
        <v>618</v>
      </c>
      <c r="AQ112" s="73"/>
      <c r="AR112" s="74" t="s">
        <v>618</v>
      </c>
      <c r="AS112" s="74" t="s">
        <v>618</v>
      </c>
      <c r="AT112" s="73"/>
      <c r="AU112" s="74" t="s">
        <v>618</v>
      </c>
      <c r="AV112" s="74" t="s">
        <v>618</v>
      </c>
      <c r="AW112" s="73"/>
    </row>
    <row r="113" spans="1:49" ht="15" customHeight="1">
      <c r="A113" s="295"/>
      <c r="B113" s="74" t="s">
        <v>346</v>
      </c>
      <c r="C113" s="78">
        <v>1374</v>
      </c>
      <c r="D113" s="74" t="s">
        <v>487</v>
      </c>
      <c r="E113" s="74" t="s">
        <v>426</v>
      </c>
      <c r="F113" s="74" t="s">
        <v>488</v>
      </c>
      <c r="G113" s="74" t="s">
        <v>348</v>
      </c>
      <c r="H113" s="78">
        <v>444.5</v>
      </c>
      <c r="I113" s="78">
        <v>3687</v>
      </c>
      <c r="J113" s="78"/>
      <c r="K113" s="77">
        <v>1.3238730669546444E-5</v>
      </c>
      <c r="L113" s="77">
        <v>2.1424264930235508E-6</v>
      </c>
      <c r="M113" s="77">
        <v>2.7588260673132692E-6</v>
      </c>
      <c r="N113" s="74" t="s">
        <v>349</v>
      </c>
      <c r="O113" s="74" t="s">
        <v>359</v>
      </c>
      <c r="P113" s="76">
        <v>38108</v>
      </c>
      <c r="Q113" s="74" t="s">
        <v>352</v>
      </c>
      <c r="R113" s="74" t="s">
        <v>368</v>
      </c>
      <c r="S113" s="76">
        <v>34121</v>
      </c>
      <c r="T113" s="74" t="s">
        <v>351</v>
      </c>
      <c r="U113" s="74" t="s">
        <v>850</v>
      </c>
      <c r="V113" s="75">
        <v>34700</v>
      </c>
      <c r="W113" s="74" t="s">
        <v>618</v>
      </c>
      <c r="X113" s="74" t="s">
        <v>618</v>
      </c>
      <c r="Y113" s="73"/>
      <c r="Z113" s="74" t="s">
        <v>618</v>
      </c>
      <c r="AA113" s="74" t="s">
        <v>618</v>
      </c>
      <c r="AB113" s="73"/>
      <c r="AC113" s="74" t="s">
        <v>618</v>
      </c>
      <c r="AD113" s="74" t="s">
        <v>618</v>
      </c>
      <c r="AE113" s="73"/>
      <c r="AF113" s="74" t="s">
        <v>618</v>
      </c>
      <c r="AG113" s="74" t="s">
        <v>618</v>
      </c>
      <c r="AH113" s="73"/>
      <c r="AI113" s="74" t="s">
        <v>618</v>
      </c>
      <c r="AJ113" s="74" t="s">
        <v>618</v>
      </c>
      <c r="AK113" s="73"/>
      <c r="AL113" s="74" t="s">
        <v>618</v>
      </c>
      <c r="AM113" s="74" t="s">
        <v>618</v>
      </c>
      <c r="AN113" s="73"/>
      <c r="AO113" s="74" t="s">
        <v>618</v>
      </c>
      <c r="AP113" s="74" t="s">
        <v>618</v>
      </c>
      <c r="AQ113" s="73"/>
      <c r="AR113" s="74" t="s">
        <v>618</v>
      </c>
      <c r="AS113" s="74" t="s">
        <v>618</v>
      </c>
      <c r="AT113" s="73"/>
      <c r="AU113" s="74" t="s">
        <v>618</v>
      </c>
      <c r="AV113" s="74" t="s">
        <v>618</v>
      </c>
      <c r="AW113" s="73"/>
    </row>
    <row r="114" spans="1:49" ht="15" customHeight="1">
      <c r="A114" s="295"/>
      <c r="B114" s="74" t="s">
        <v>346</v>
      </c>
      <c r="C114" s="78">
        <v>2706</v>
      </c>
      <c r="D114" s="74" t="s">
        <v>411</v>
      </c>
      <c r="E114" s="74" t="s">
        <v>402</v>
      </c>
      <c r="F114" s="74" t="s">
        <v>167</v>
      </c>
      <c r="G114" s="74" t="s">
        <v>348</v>
      </c>
      <c r="H114" s="78">
        <v>207</v>
      </c>
      <c r="I114" s="78">
        <v>1914</v>
      </c>
      <c r="J114" s="78"/>
      <c r="K114" s="77">
        <v>2.453458371585081E-6</v>
      </c>
      <c r="L114" s="77">
        <v>1.1387741444656031E-5</v>
      </c>
      <c r="M114" s="77">
        <v>1.6533432301216687E-4</v>
      </c>
      <c r="N114" s="74" t="s">
        <v>349</v>
      </c>
      <c r="O114" s="74" t="s">
        <v>350</v>
      </c>
      <c r="P114" s="76">
        <v>39247</v>
      </c>
      <c r="Q114" s="74" t="s">
        <v>352</v>
      </c>
      <c r="R114" s="74" t="s">
        <v>368</v>
      </c>
      <c r="S114" s="75">
        <v>38673</v>
      </c>
      <c r="T114" s="74" t="s">
        <v>351</v>
      </c>
      <c r="U114" s="74" t="s">
        <v>867</v>
      </c>
      <c r="V114" s="75">
        <v>38673</v>
      </c>
      <c r="W114" s="74" t="s">
        <v>618</v>
      </c>
      <c r="X114" s="74" t="s">
        <v>618</v>
      </c>
      <c r="Y114" s="73"/>
      <c r="Z114" s="74" t="s">
        <v>618</v>
      </c>
      <c r="AA114" s="74" t="s">
        <v>618</v>
      </c>
      <c r="AB114" s="73"/>
      <c r="AC114" s="74" t="s">
        <v>618</v>
      </c>
      <c r="AD114" s="74" t="s">
        <v>618</v>
      </c>
      <c r="AE114" s="73"/>
      <c r="AF114" s="74" t="s">
        <v>618</v>
      </c>
      <c r="AG114" s="74" t="s">
        <v>618</v>
      </c>
      <c r="AH114" s="73"/>
      <c r="AI114" s="74" t="s">
        <v>618</v>
      </c>
      <c r="AJ114" s="74" t="s">
        <v>618</v>
      </c>
      <c r="AK114" s="73"/>
      <c r="AL114" s="74" t="s">
        <v>618</v>
      </c>
      <c r="AM114" s="74" t="s">
        <v>618</v>
      </c>
      <c r="AN114" s="73"/>
      <c r="AO114" s="74" t="s">
        <v>618</v>
      </c>
      <c r="AP114" s="74" t="s">
        <v>618</v>
      </c>
      <c r="AQ114" s="73"/>
      <c r="AR114" s="74" t="s">
        <v>618</v>
      </c>
      <c r="AS114" s="74" t="s">
        <v>618</v>
      </c>
      <c r="AT114" s="73"/>
      <c r="AU114" s="74" t="s">
        <v>618</v>
      </c>
      <c r="AV114" s="74" t="s">
        <v>618</v>
      </c>
      <c r="AW114" s="73"/>
    </row>
    <row r="115" spans="1:49" ht="15" customHeight="1">
      <c r="A115" s="295"/>
      <c r="B115" s="74" t="s">
        <v>346</v>
      </c>
      <c r="C115" s="78">
        <v>2706</v>
      </c>
      <c r="D115" s="74" t="s">
        <v>411</v>
      </c>
      <c r="E115" s="74" t="s">
        <v>402</v>
      </c>
      <c r="F115" s="74" t="s">
        <v>168</v>
      </c>
      <c r="G115" s="74" t="s">
        <v>348</v>
      </c>
      <c r="H115" s="78">
        <v>204</v>
      </c>
      <c r="I115" s="78">
        <v>1902</v>
      </c>
      <c r="J115" s="78"/>
      <c r="K115" s="77">
        <v>3.1536462466804622E-6</v>
      </c>
      <c r="L115" s="77">
        <v>1.4000709933574509E-6</v>
      </c>
      <c r="M115" s="77">
        <v>3.5960903085452314E-5</v>
      </c>
      <c r="N115" s="74" t="s">
        <v>349</v>
      </c>
      <c r="O115" s="74" t="s">
        <v>350</v>
      </c>
      <c r="P115" s="75">
        <v>38882</v>
      </c>
      <c r="Q115" s="74" t="s">
        <v>352</v>
      </c>
      <c r="R115" s="74" t="s">
        <v>368</v>
      </c>
      <c r="S115" s="75">
        <v>26054</v>
      </c>
      <c r="T115" s="74" t="s">
        <v>351</v>
      </c>
      <c r="U115" s="74" t="s">
        <v>867</v>
      </c>
      <c r="V115" s="75">
        <v>38852</v>
      </c>
      <c r="W115" s="74" t="s">
        <v>618</v>
      </c>
      <c r="X115" s="74" t="s">
        <v>618</v>
      </c>
      <c r="Y115" s="73"/>
      <c r="Z115" s="74" t="s">
        <v>618</v>
      </c>
      <c r="AA115" s="74" t="s">
        <v>618</v>
      </c>
      <c r="AB115" s="73"/>
      <c r="AC115" s="74" t="s">
        <v>618</v>
      </c>
      <c r="AD115" s="74" t="s">
        <v>618</v>
      </c>
      <c r="AE115" s="73"/>
      <c r="AF115" s="74" t="s">
        <v>618</v>
      </c>
      <c r="AG115" s="74" t="s">
        <v>618</v>
      </c>
      <c r="AH115" s="73"/>
      <c r="AI115" s="74" t="s">
        <v>618</v>
      </c>
      <c r="AJ115" s="74" t="s">
        <v>618</v>
      </c>
      <c r="AK115" s="73"/>
      <c r="AL115" s="74" t="s">
        <v>618</v>
      </c>
      <c r="AM115" s="74" t="s">
        <v>618</v>
      </c>
      <c r="AN115" s="73"/>
      <c r="AO115" s="74" t="s">
        <v>618</v>
      </c>
      <c r="AP115" s="74" t="s">
        <v>618</v>
      </c>
      <c r="AQ115" s="73"/>
      <c r="AR115" s="74" t="s">
        <v>618</v>
      </c>
      <c r="AS115" s="74" t="s">
        <v>618</v>
      </c>
      <c r="AT115" s="73"/>
      <c r="AU115" s="74" t="s">
        <v>618</v>
      </c>
      <c r="AV115" s="74" t="s">
        <v>618</v>
      </c>
      <c r="AW115" s="73"/>
    </row>
    <row r="116" spans="1:49" ht="15" customHeight="1">
      <c r="A116" s="295"/>
      <c r="B116" s="74" t="s">
        <v>346</v>
      </c>
      <c r="C116" s="78">
        <v>2712</v>
      </c>
      <c r="D116" s="74" t="s">
        <v>401</v>
      </c>
      <c r="E116" s="74" t="s">
        <v>402</v>
      </c>
      <c r="F116" s="74" t="s">
        <v>170</v>
      </c>
      <c r="G116" s="74" t="s">
        <v>348</v>
      </c>
      <c r="H116" s="78">
        <v>385</v>
      </c>
      <c r="I116" s="78">
        <v>3755</v>
      </c>
      <c r="J116" s="78"/>
      <c r="K116" s="77">
        <v>1.0179553234871999E-6</v>
      </c>
      <c r="L116" s="77">
        <v>1.1768964128038891E-6</v>
      </c>
      <c r="M116" s="77">
        <v>9.6828276781333032E-7</v>
      </c>
      <c r="N116" s="74" t="s">
        <v>349</v>
      </c>
      <c r="O116" s="74" t="s">
        <v>350</v>
      </c>
      <c r="P116" s="76">
        <v>37377</v>
      </c>
      <c r="Q116" s="74" t="s">
        <v>352</v>
      </c>
      <c r="R116" s="74" t="s">
        <v>368</v>
      </c>
      <c r="S116" s="76">
        <v>27030</v>
      </c>
      <c r="T116" s="74" t="s">
        <v>351</v>
      </c>
      <c r="U116" s="74" t="s">
        <v>867</v>
      </c>
      <c r="V116" s="75">
        <v>39783</v>
      </c>
      <c r="W116" s="74" t="s">
        <v>618</v>
      </c>
      <c r="X116" s="74" t="s">
        <v>618</v>
      </c>
      <c r="Y116" s="73"/>
      <c r="Z116" s="74" t="s">
        <v>618</v>
      </c>
      <c r="AA116" s="74" t="s">
        <v>618</v>
      </c>
      <c r="AB116" s="73"/>
      <c r="AC116" s="74" t="s">
        <v>618</v>
      </c>
      <c r="AD116" s="74" t="s">
        <v>618</v>
      </c>
      <c r="AE116" s="73"/>
      <c r="AF116" s="74" t="s">
        <v>618</v>
      </c>
      <c r="AG116" s="74" t="s">
        <v>618</v>
      </c>
      <c r="AH116" s="73"/>
      <c r="AI116" s="74" t="s">
        <v>618</v>
      </c>
      <c r="AJ116" s="74" t="s">
        <v>618</v>
      </c>
      <c r="AK116" s="73"/>
      <c r="AL116" s="74" t="s">
        <v>618</v>
      </c>
      <c r="AM116" s="74" t="s">
        <v>618</v>
      </c>
      <c r="AN116" s="73"/>
      <c r="AO116" s="74" t="s">
        <v>618</v>
      </c>
      <c r="AP116" s="74" t="s">
        <v>618</v>
      </c>
      <c r="AQ116" s="73"/>
      <c r="AR116" s="74" t="s">
        <v>618</v>
      </c>
      <c r="AS116" s="74" t="s">
        <v>618</v>
      </c>
      <c r="AT116" s="73"/>
      <c r="AU116" s="74" t="s">
        <v>618</v>
      </c>
      <c r="AV116" s="74" t="s">
        <v>618</v>
      </c>
      <c r="AW116" s="73"/>
    </row>
    <row r="117" spans="1:49" ht="15" customHeight="1">
      <c r="A117" s="295"/>
      <c r="B117" s="74" t="s">
        <v>346</v>
      </c>
      <c r="C117" s="78">
        <v>2712</v>
      </c>
      <c r="D117" s="74" t="s">
        <v>401</v>
      </c>
      <c r="E117" s="74" t="s">
        <v>402</v>
      </c>
      <c r="F117" s="74" t="s">
        <v>171</v>
      </c>
      <c r="G117" s="74" t="s">
        <v>348</v>
      </c>
      <c r="H117" s="78">
        <v>703</v>
      </c>
      <c r="I117" s="78">
        <v>6893</v>
      </c>
      <c r="J117" s="78"/>
      <c r="K117" s="77">
        <v>7.6176327992177603E-7</v>
      </c>
      <c r="L117" s="77">
        <v>1.7699149689616044E-6</v>
      </c>
      <c r="M117" s="77">
        <v>1.3499753192747778E-6</v>
      </c>
      <c r="N117" s="74" t="s">
        <v>349</v>
      </c>
      <c r="O117" s="74" t="s">
        <v>350</v>
      </c>
      <c r="P117" s="76">
        <v>38473</v>
      </c>
      <c r="Q117" s="74" t="s">
        <v>352</v>
      </c>
      <c r="R117" s="74" t="s">
        <v>368</v>
      </c>
      <c r="S117" s="76">
        <v>27150</v>
      </c>
      <c r="T117" s="74" t="s">
        <v>351</v>
      </c>
      <c r="U117" s="74" t="s">
        <v>867</v>
      </c>
      <c r="V117" s="76">
        <v>39192</v>
      </c>
      <c r="W117" s="74" t="s">
        <v>618</v>
      </c>
      <c r="X117" s="74" t="s">
        <v>618</v>
      </c>
      <c r="Y117" s="73"/>
      <c r="Z117" s="74" t="s">
        <v>618</v>
      </c>
      <c r="AA117" s="74" t="s">
        <v>618</v>
      </c>
      <c r="AB117" s="73"/>
      <c r="AC117" s="74" t="s">
        <v>618</v>
      </c>
      <c r="AD117" s="74" t="s">
        <v>618</v>
      </c>
      <c r="AE117" s="73"/>
      <c r="AF117" s="74" t="s">
        <v>618</v>
      </c>
      <c r="AG117" s="74" t="s">
        <v>618</v>
      </c>
      <c r="AH117" s="73"/>
      <c r="AI117" s="74" t="s">
        <v>618</v>
      </c>
      <c r="AJ117" s="74" t="s">
        <v>618</v>
      </c>
      <c r="AK117" s="73"/>
      <c r="AL117" s="74" t="s">
        <v>618</v>
      </c>
      <c r="AM117" s="74" t="s">
        <v>618</v>
      </c>
      <c r="AN117" s="73"/>
      <c r="AO117" s="74" t="s">
        <v>618</v>
      </c>
      <c r="AP117" s="74" t="s">
        <v>618</v>
      </c>
      <c r="AQ117" s="73"/>
      <c r="AR117" s="74" t="s">
        <v>618</v>
      </c>
      <c r="AS117" s="74" t="s">
        <v>618</v>
      </c>
      <c r="AT117" s="73"/>
      <c r="AU117" s="74" t="s">
        <v>618</v>
      </c>
      <c r="AV117" s="74" t="s">
        <v>618</v>
      </c>
      <c r="AW117" s="73"/>
    </row>
    <row r="118" spans="1:49" ht="15" customHeight="1">
      <c r="A118" s="295"/>
      <c r="B118" s="74" t="s">
        <v>346</v>
      </c>
      <c r="C118" s="78">
        <v>6002</v>
      </c>
      <c r="D118" s="74" t="s">
        <v>396</v>
      </c>
      <c r="E118" s="74" t="s">
        <v>397</v>
      </c>
      <c r="F118" s="74" t="s">
        <v>21</v>
      </c>
      <c r="G118" s="74" t="s">
        <v>348</v>
      </c>
      <c r="H118" s="78">
        <v>723</v>
      </c>
      <c r="I118" s="78">
        <v>6976.5291176000001</v>
      </c>
      <c r="J118" s="78"/>
      <c r="K118" s="77">
        <v>4.2221610762534901E-7</v>
      </c>
      <c r="L118" s="77">
        <v>4.0657617698677536E-7</v>
      </c>
      <c r="M118" s="77">
        <v>1.5902784397455136E-6</v>
      </c>
      <c r="N118" s="74" t="s">
        <v>349</v>
      </c>
      <c r="O118" s="74" t="s">
        <v>350</v>
      </c>
      <c r="P118" s="76">
        <v>37681</v>
      </c>
      <c r="Q118" s="74" t="s">
        <v>352</v>
      </c>
      <c r="R118" s="74" t="s">
        <v>368</v>
      </c>
      <c r="S118" s="75">
        <v>33298</v>
      </c>
      <c r="T118" s="74" t="s">
        <v>351</v>
      </c>
      <c r="U118" s="74" t="s">
        <v>850</v>
      </c>
      <c r="V118" s="75">
        <v>40179</v>
      </c>
      <c r="W118" s="74" t="s">
        <v>618</v>
      </c>
      <c r="X118" s="74" t="s">
        <v>618</v>
      </c>
      <c r="Y118" s="73"/>
      <c r="Z118" s="74" t="s">
        <v>618</v>
      </c>
      <c r="AA118" s="74" t="s">
        <v>618</v>
      </c>
      <c r="AB118" s="73"/>
      <c r="AC118" s="74" t="s">
        <v>618</v>
      </c>
      <c r="AD118" s="74" t="s">
        <v>618</v>
      </c>
      <c r="AE118" s="73"/>
      <c r="AF118" s="74" t="s">
        <v>618</v>
      </c>
      <c r="AG118" s="74" t="s">
        <v>618</v>
      </c>
      <c r="AH118" s="73"/>
      <c r="AI118" s="74" t="s">
        <v>618</v>
      </c>
      <c r="AJ118" s="74" t="s">
        <v>618</v>
      </c>
      <c r="AK118" s="73"/>
      <c r="AL118" s="74" t="s">
        <v>618</v>
      </c>
      <c r="AM118" s="74" t="s">
        <v>618</v>
      </c>
      <c r="AN118" s="73"/>
      <c r="AO118" s="74" t="s">
        <v>618</v>
      </c>
      <c r="AP118" s="74" t="s">
        <v>618</v>
      </c>
      <c r="AQ118" s="73"/>
      <c r="AR118" s="74" t="s">
        <v>618</v>
      </c>
      <c r="AS118" s="74" t="s">
        <v>618</v>
      </c>
      <c r="AT118" s="73"/>
      <c r="AU118" s="74" t="s">
        <v>618</v>
      </c>
      <c r="AV118" s="74" t="s">
        <v>618</v>
      </c>
      <c r="AW118" s="73"/>
    </row>
    <row r="119" spans="1:49" ht="15" customHeight="1">
      <c r="A119" s="295"/>
      <c r="B119" s="74" t="s">
        <v>346</v>
      </c>
      <c r="C119" s="78">
        <v>708</v>
      </c>
      <c r="D119" s="74" t="s">
        <v>416</v>
      </c>
      <c r="E119" s="74" t="s">
        <v>417</v>
      </c>
      <c r="F119" s="74" t="s">
        <v>18</v>
      </c>
      <c r="G119" s="74" t="s">
        <v>348</v>
      </c>
      <c r="H119" s="78">
        <v>115</v>
      </c>
      <c r="I119" s="78">
        <v>1158.752</v>
      </c>
      <c r="J119" s="78"/>
      <c r="K119" s="77">
        <v>3.386933808585586E-6</v>
      </c>
      <c r="L119" s="77">
        <v>1.1501176816294752E-6</v>
      </c>
      <c r="M119" s="77">
        <v>1.1079374815395927E-6</v>
      </c>
      <c r="N119" s="74" t="s">
        <v>352</v>
      </c>
      <c r="O119" s="74" t="s">
        <v>377</v>
      </c>
      <c r="P119" s="76">
        <v>25965</v>
      </c>
      <c r="Q119" s="74" t="s">
        <v>351</v>
      </c>
      <c r="R119" s="74" t="s">
        <v>850</v>
      </c>
      <c r="S119" s="76">
        <v>39569</v>
      </c>
      <c r="T119" s="74" t="s">
        <v>618</v>
      </c>
      <c r="U119" s="74" t="s">
        <v>618</v>
      </c>
      <c r="V119" s="79"/>
      <c r="W119" s="74" t="s">
        <v>618</v>
      </c>
      <c r="X119" s="74" t="s">
        <v>618</v>
      </c>
      <c r="Y119" s="73"/>
      <c r="Z119" s="74" t="s">
        <v>618</v>
      </c>
      <c r="AA119" s="74" t="s">
        <v>618</v>
      </c>
      <c r="AB119" s="73"/>
      <c r="AC119" s="74" t="s">
        <v>618</v>
      </c>
      <c r="AD119" s="74" t="s">
        <v>618</v>
      </c>
      <c r="AE119" s="73"/>
      <c r="AF119" s="74" t="s">
        <v>618</v>
      </c>
      <c r="AG119" s="74" t="s">
        <v>618</v>
      </c>
      <c r="AH119" s="73"/>
      <c r="AI119" s="74" t="s">
        <v>618</v>
      </c>
      <c r="AJ119" s="74" t="s">
        <v>618</v>
      </c>
      <c r="AK119" s="73"/>
      <c r="AL119" s="74" t="s">
        <v>618</v>
      </c>
      <c r="AM119" s="74" t="s">
        <v>618</v>
      </c>
      <c r="AN119" s="73"/>
      <c r="AO119" s="74" t="s">
        <v>618</v>
      </c>
      <c r="AP119" s="74" t="s">
        <v>618</v>
      </c>
      <c r="AQ119" s="73"/>
      <c r="AR119" s="74" t="s">
        <v>618</v>
      </c>
      <c r="AS119" s="74" t="s">
        <v>618</v>
      </c>
      <c r="AT119" s="73"/>
      <c r="AU119" s="74" t="s">
        <v>618</v>
      </c>
      <c r="AV119" s="74" t="s">
        <v>618</v>
      </c>
      <c r="AW119" s="73"/>
    </row>
    <row r="120" spans="1:49" ht="15" customHeight="1">
      <c r="A120" s="295"/>
      <c r="B120" s="74" t="s">
        <v>346</v>
      </c>
      <c r="C120" s="78">
        <v>708</v>
      </c>
      <c r="D120" s="74" t="s">
        <v>416</v>
      </c>
      <c r="E120" s="74" t="s">
        <v>417</v>
      </c>
      <c r="F120" s="74" t="s">
        <v>19</v>
      </c>
      <c r="G120" s="74" t="s">
        <v>348</v>
      </c>
      <c r="H120" s="78">
        <v>115</v>
      </c>
      <c r="I120" s="78">
        <v>1138.0319999999999</v>
      </c>
      <c r="J120" s="78"/>
      <c r="K120" s="77">
        <v>3.386933808585586E-6</v>
      </c>
      <c r="L120" s="77">
        <v>1.1501176816294752E-6</v>
      </c>
      <c r="M120" s="77">
        <v>1.1079374815395927E-6</v>
      </c>
      <c r="N120" s="74" t="s">
        <v>352</v>
      </c>
      <c r="O120" s="74" t="s">
        <v>377</v>
      </c>
      <c r="P120" s="76">
        <v>25294</v>
      </c>
      <c r="Q120" s="74" t="s">
        <v>351</v>
      </c>
      <c r="R120" s="74" t="s">
        <v>850</v>
      </c>
      <c r="S120" s="76">
        <v>39569</v>
      </c>
      <c r="T120" s="74" t="s">
        <v>618</v>
      </c>
      <c r="U120" s="74" t="s">
        <v>618</v>
      </c>
      <c r="V120" s="79"/>
      <c r="W120" s="74" t="s">
        <v>618</v>
      </c>
      <c r="X120" s="74" t="s">
        <v>618</v>
      </c>
      <c r="Y120" s="73"/>
      <c r="Z120" s="74" t="s">
        <v>618</v>
      </c>
      <c r="AA120" s="74" t="s">
        <v>618</v>
      </c>
      <c r="AB120" s="73"/>
      <c r="AC120" s="74" t="s">
        <v>618</v>
      </c>
      <c r="AD120" s="74" t="s">
        <v>618</v>
      </c>
      <c r="AE120" s="73"/>
      <c r="AF120" s="74" t="s">
        <v>618</v>
      </c>
      <c r="AG120" s="74" t="s">
        <v>618</v>
      </c>
      <c r="AH120" s="73"/>
      <c r="AI120" s="74" t="s">
        <v>618</v>
      </c>
      <c r="AJ120" s="74" t="s">
        <v>618</v>
      </c>
      <c r="AK120" s="73"/>
      <c r="AL120" s="74" t="s">
        <v>618</v>
      </c>
      <c r="AM120" s="74" t="s">
        <v>618</v>
      </c>
      <c r="AN120" s="73"/>
      <c r="AO120" s="74" t="s">
        <v>618</v>
      </c>
      <c r="AP120" s="74" t="s">
        <v>618</v>
      </c>
      <c r="AQ120" s="73"/>
      <c r="AR120" s="74" t="s">
        <v>618</v>
      </c>
      <c r="AS120" s="74" t="s">
        <v>618</v>
      </c>
      <c r="AT120" s="73"/>
      <c r="AU120" s="74" t="s">
        <v>618</v>
      </c>
      <c r="AV120" s="74" t="s">
        <v>618</v>
      </c>
      <c r="AW120" s="73"/>
    </row>
    <row r="121" spans="1:49" ht="15" customHeight="1">
      <c r="A121" s="295"/>
      <c r="B121" s="74" t="s">
        <v>346</v>
      </c>
      <c r="C121" s="78">
        <v>708</v>
      </c>
      <c r="D121" s="74" t="s">
        <v>416</v>
      </c>
      <c r="E121" s="74" t="s">
        <v>417</v>
      </c>
      <c r="F121" s="74" t="s">
        <v>20</v>
      </c>
      <c r="G121" s="74" t="s">
        <v>348</v>
      </c>
      <c r="H121" s="78">
        <v>115</v>
      </c>
      <c r="I121" s="78">
        <v>1141.3920000000001</v>
      </c>
      <c r="J121" s="78"/>
      <c r="K121" s="77">
        <v>3.386933808585586E-6</v>
      </c>
      <c r="L121" s="77">
        <v>1.1501176816294752E-6</v>
      </c>
      <c r="M121" s="77">
        <v>1.1079374815395927E-6</v>
      </c>
      <c r="N121" s="74" t="s">
        <v>352</v>
      </c>
      <c r="O121" s="74" t="s">
        <v>377</v>
      </c>
      <c r="P121" s="75">
        <v>25173</v>
      </c>
      <c r="Q121" s="74" t="s">
        <v>351</v>
      </c>
      <c r="R121" s="74" t="s">
        <v>850</v>
      </c>
      <c r="S121" s="75">
        <v>39569</v>
      </c>
      <c r="T121" s="74" t="s">
        <v>618</v>
      </c>
      <c r="U121" s="74" t="s">
        <v>618</v>
      </c>
      <c r="V121" s="73"/>
      <c r="W121" s="74" t="s">
        <v>618</v>
      </c>
      <c r="X121" s="74" t="s">
        <v>618</v>
      </c>
      <c r="Y121" s="73"/>
      <c r="Z121" s="74" t="s">
        <v>618</v>
      </c>
      <c r="AA121" s="74" t="s">
        <v>618</v>
      </c>
      <c r="AB121" s="73"/>
      <c r="AC121" s="74" t="s">
        <v>618</v>
      </c>
      <c r="AD121" s="74" t="s">
        <v>618</v>
      </c>
      <c r="AE121" s="73"/>
      <c r="AF121" s="74" t="s">
        <v>618</v>
      </c>
      <c r="AG121" s="74" t="s">
        <v>618</v>
      </c>
      <c r="AH121" s="73"/>
      <c r="AI121" s="74" t="s">
        <v>618</v>
      </c>
      <c r="AJ121" s="74" t="s">
        <v>618</v>
      </c>
      <c r="AK121" s="73"/>
      <c r="AL121" s="74" t="s">
        <v>618</v>
      </c>
      <c r="AM121" s="74" t="s">
        <v>618</v>
      </c>
      <c r="AN121" s="73"/>
      <c r="AO121" s="74" t="s">
        <v>618</v>
      </c>
      <c r="AP121" s="74" t="s">
        <v>618</v>
      </c>
      <c r="AQ121" s="73"/>
      <c r="AR121" s="74" t="s">
        <v>618</v>
      </c>
      <c r="AS121" s="74" t="s">
        <v>618</v>
      </c>
      <c r="AT121" s="73"/>
      <c r="AU121" s="74" t="s">
        <v>618</v>
      </c>
      <c r="AV121" s="74" t="s">
        <v>618</v>
      </c>
      <c r="AW121" s="73"/>
    </row>
    <row r="122" spans="1:49" ht="15" customHeight="1">
      <c r="A122" s="295"/>
      <c r="B122" s="74" t="s">
        <v>346</v>
      </c>
      <c r="C122" s="78">
        <v>1363</v>
      </c>
      <c r="D122" s="74" t="s">
        <v>473</v>
      </c>
      <c r="E122" s="74" t="s">
        <v>426</v>
      </c>
      <c r="F122" s="74" t="s">
        <v>140</v>
      </c>
      <c r="G122" s="74" t="s">
        <v>348</v>
      </c>
      <c r="H122" s="78">
        <v>168</v>
      </c>
      <c r="I122" s="78">
        <v>2310</v>
      </c>
      <c r="J122" s="78"/>
      <c r="K122" s="77">
        <v>3.6740037472598935E-6</v>
      </c>
      <c r="L122" s="77">
        <v>7.0989972077873765E-7</v>
      </c>
      <c r="M122" s="77">
        <v>1.2951140023213953E-6</v>
      </c>
      <c r="N122" s="74" t="s">
        <v>352</v>
      </c>
      <c r="O122" s="74" t="s">
        <v>368</v>
      </c>
      <c r="P122" s="76">
        <v>23163</v>
      </c>
      <c r="Q122" s="74" t="s">
        <v>351</v>
      </c>
      <c r="R122" s="74" t="s">
        <v>850</v>
      </c>
      <c r="S122" s="76">
        <v>28095</v>
      </c>
      <c r="T122" s="74" t="s">
        <v>618</v>
      </c>
      <c r="U122" s="74" t="s">
        <v>618</v>
      </c>
      <c r="V122" s="79"/>
      <c r="W122" s="74" t="s">
        <v>618</v>
      </c>
      <c r="X122" s="74" t="s">
        <v>618</v>
      </c>
      <c r="Y122" s="79"/>
      <c r="Z122" s="74" t="s">
        <v>618</v>
      </c>
      <c r="AA122" s="74" t="s">
        <v>618</v>
      </c>
      <c r="AB122" s="79"/>
      <c r="AC122" s="74" t="s">
        <v>618</v>
      </c>
      <c r="AD122" s="74" t="s">
        <v>618</v>
      </c>
      <c r="AE122" s="73"/>
      <c r="AF122" s="74" t="s">
        <v>618</v>
      </c>
      <c r="AG122" s="74" t="s">
        <v>618</v>
      </c>
      <c r="AH122" s="73"/>
      <c r="AI122" s="74" t="s">
        <v>618</v>
      </c>
      <c r="AJ122" s="74" t="s">
        <v>618</v>
      </c>
      <c r="AK122" s="73"/>
      <c r="AL122" s="74" t="s">
        <v>618</v>
      </c>
      <c r="AM122" s="74" t="s">
        <v>618</v>
      </c>
      <c r="AN122" s="73"/>
      <c r="AO122" s="74" t="s">
        <v>618</v>
      </c>
      <c r="AP122" s="74" t="s">
        <v>618</v>
      </c>
      <c r="AQ122" s="73"/>
      <c r="AR122" s="74" t="s">
        <v>618</v>
      </c>
      <c r="AS122" s="74" t="s">
        <v>618</v>
      </c>
      <c r="AT122" s="73"/>
      <c r="AU122" s="74" t="s">
        <v>618</v>
      </c>
      <c r="AV122" s="74" t="s">
        <v>618</v>
      </c>
      <c r="AW122" s="73"/>
    </row>
    <row r="123" spans="1:49" ht="15" customHeight="1">
      <c r="A123" s="295"/>
      <c r="B123" s="74" t="s">
        <v>346</v>
      </c>
      <c r="C123" s="78">
        <v>1363</v>
      </c>
      <c r="D123" s="74" t="s">
        <v>473</v>
      </c>
      <c r="E123" s="74" t="s">
        <v>426</v>
      </c>
      <c r="F123" s="74" t="s">
        <v>141</v>
      </c>
      <c r="G123" s="74" t="s">
        <v>348</v>
      </c>
      <c r="H123" s="78">
        <v>181</v>
      </c>
      <c r="I123" s="78">
        <v>2182</v>
      </c>
      <c r="J123" s="78"/>
      <c r="K123" s="77">
        <v>5.4630818351382914E-6</v>
      </c>
      <c r="L123" s="77">
        <v>1.6733715598863687E-6</v>
      </c>
      <c r="M123" s="77">
        <v>2.4126472050773049E-6</v>
      </c>
      <c r="N123" s="74" t="s">
        <v>352</v>
      </c>
      <c r="O123" s="74" t="s">
        <v>368</v>
      </c>
      <c r="P123" s="75">
        <v>24167</v>
      </c>
      <c r="Q123" s="74" t="s">
        <v>351</v>
      </c>
      <c r="R123" s="74" t="s">
        <v>850</v>
      </c>
      <c r="S123" s="75">
        <v>28611</v>
      </c>
      <c r="T123" s="74" t="s">
        <v>618</v>
      </c>
      <c r="U123" s="74" t="s">
        <v>618</v>
      </c>
      <c r="V123" s="73"/>
      <c r="W123" s="74" t="s">
        <v>618</v>
      </c>
      <c r="X123" s="74" t="s">
        <v>618</v>
      </c>
      <c r="Y123" s="73"/>
      <c r="Z123" s="74" t="s">
        <v>618</v>
      </c>
      <c r="AA123" s="74" t="s">
        <v>618</v>
      </c>
      <c r="AB123" s="73"/>
      <c r="AC123" s="74" t="s">
        <v>618</v>
      </c>
      <c r="AD123" s="74" t="s">
        <v>618</v>
      </c>
      <c r="AE123" s="73"/>
      <c r="AF123" s="74" t="s">
        <v>618</v>
      </c>
      <c r="AG123" s="74" t="s">
        <v>618</v>
      </c>
      <c r="AH123" s="73"/>
      <c r="AI123" s="74" t="s">
        <v>618</v>
      </c>
      <c r="AJ123" s="74" t="s">
        <v>618</v>
      </c>
      <c r="AK123" s="73"/>
      <c r="AL123" s="74" t="s">
        <v>618</v>
      </c>
      <c r="AM123" s="74" t="s">
        <v>618</v>
      </c>
      <c r="AN123" s="73"/>
      <c r="AO123" s="74" t="s">
        <v>618</v>
      </c>
      <c r="AP123" s="74" t="s">
        <v>618</v>
      </c>
      <c r="AQ123" s="73"/>
      <c r="AR123" s="74" t="s">
        <v>618</v>
      </c>
      <c r="AS123" s="74" t="s">
        <v>618</v>
      </c>
      <c r="AT123" s="73"/>
      <c r="AU123" s="74" t="s">
        <v>618</v>
      </c>
      <c r="AV123" s="74" t="s">
        <v>618</v>
      </c>
      <c r="AW123" s="73"/>
    </row>
    <row r="124" spans="1:49" ht="15" customHeight="1">
      <c r="A124" s="295"/>
      <c r="B124" s="74" t="s">
        <v>346</v>
      </c>
      <c r="C124" s="78">
        <v>3845</v>
      </c>
      <c r="D124" s="74" t="s">
        <v>393</v>
      </c>
      <c r="E124" s="74" t="s">
        <v>394</v>
      </c>
      <c r="F124" s="74" t="s">
        <v>216</v>
      </c>
      <c r="G124" s="74" t="s">
        <v>348</v>
      </c>
      <c r="H124" s="78">
        <v>603</v>
      </c>
      <c r="I124" s="78">
        <v>7743</v>
      </c>
      <c r="J124" s="78"/>
      <c r="K124" s="77">
        <v>1.2031002701894102E-7</v>
      </c>
      <c r="L124" s="77">
        <v>2.1808755030839942E-7</v>
      </c>
      <c r="M124" s="77">
        <v>5.5299339412383421E-7</v>
      </c>
      <c r="N124" s="74" t="s">
        <v>352</v>
      </c>
      <c r="O124" s="74" t="s">
        <v>395</v>
      </c>
      <c r="P124" s="75">
        <v>26299</v>
      </c>
      <c r="Q124" s="74" t="s">
        <v>351</v>
      </c>
      <c r="R124" s="74" t="s">
        <v>850</v>
      </c>
      <c r="S124" s="75">
        <v>37408</v>
      </c>
      <c r="T124" s="74" t="s">
        <v>618</v>
      </c>
      <c r="U124" s="74" t="s">
        <v>618</v>
      </c>
      <c r="V124" s="73"/>
      <c r="W124" s="74" t="s">
        <v>618</v>
      </c>
      <c r="X124" s="74" t="s">
        <v>618</v>
      </c>
      <c r="Y124" s="73"/>
      <c r="Z124" s="74" t="s">
        <v>618</v>
      </c>
      <c r="AA124" s="74" t="s">
        <v>618</v>
      </c>
      <c r="AB124" s="73"/>
      <c r="AC124" s="74" t="s">
        <v>618</v>
      </c>
      <c r="AD124" s="74" t="s">
        <v>618</v>
      </c>
      <c r="AE124" s="73"/>
      <c r="AF124" s="74" t="s">
        <v>618</v>
      </c>
      <c r="AG124" s="74" t="s">
        <v>618</v>
      </c>
      <c r="AH124" s="73"/>
      <c r="AI124" s="74" t="s">
        <v>618</v>
      </c>
      <c r="AJ124" s="74" t="s">
        <v>618</v>
      </c>
      <c r="AK124" s="73"/>
      <c r="AL124" s="74" t="s">
        <v>618</v>
      </c>
      <c r="AM124" s="74" t="s">
        <v>618</v>
      </c>
      <c r="AN124" s="73"/>
      <c r="AO124" s="74" t="s">
        <v>618</v>
      </c>
      <c r="AP124" s="74" t="s">
        <v>618</v>
      </c>
      <c r="AQ124" s="73"/>
      <c r="AR124" s="74" t="s">
        <v>618</v>
      </c>
      <c r="AS124" s="74" t="s">
        <v>618</v>
      </c>
      <c r="AT124" s="73"/>
      <c r="AU124" s="74" t="s">
        <v>618</v>
      </c>
      <c r="AV124" s="74" t="s">
        <v>618</v>
      </c>
      <c r="AW124" s="73"/>
    </row>
    <row r="125" spans="1:49" ht="15" customHeight="1">
      <c r="A125" s="295"/>
      <c r="B125" s="74" t="s">
        <v>346</v>
      </c>
      <c r="C125" s="78">
        <v>3845</v>
      </c>
      <c r="D125" s="74" t="s">
        <v>393</v>
      </c>
      <c r="E125" s="74" t="s">
        <v>394</v>
      </c>
      <c r="F125" s="74" t="s">
        <v>217</v>
      </c>
      <c r="G125" s="74" t="s">
        <v>348</v>
      </c>
      <c r="H125" s="78">
        <v>567</v>
      </c>
      <c r="I125" s="78">
        <v>7743</v>
      </c>
      <c r="J125" s="78"/>
      <c r="K125" s="77">
        <v>2.3000680493810247E-7</v>
      </c>
      <c r="L125" s="77">
        <v>3.9067176615842967E-7</v>
      </c>
      <c r="M125" s="77">
        <v>1.0512411705993415E-6</v>
      </c>
      <c r="N125" s="74" t="s">
        <v>352</v>
      </c>
      <c r="O125" s="74" t="s">
        <v>395</v>
      </c>
      <c r="P125" s="76">
        <v>26268</v>
      </c>
      <c r="Q125" s="74" t="s">
        <v>351</v>
      </c>
      <c r="R125" s="74" t="s">
        <v>850</v>
      </c>
      <c r="S125" s="76">
        <v>37165</v>
      </c>
      <c r="T125" s="74" t="s">
        <v>618</v>
      </c>
      <c r="U125" s="74" t="s">
        <v>618</v>
      </c>
      <c r="V125" s="73"/>
      <c r="W125" s="74" t="s">
        <v>618</v>
      </c>
      <c r="X125" s="74" t="s">
        <v>618</v>
      </c>
      <c r="Y125" s="73"/>
      <c r="Z125" s="74" t="s">
        <v>618</v>
      </c>
      <c r="AA125" s="74" t="s">
        <v>618</v>
      </c>
      <c r="AB125" s="73"/>
      <c r="AC125" s="74" t="s">
        <v>618</v>
      </c>
      <c r="AD125" s="74" t="s">
        <v>618</v>
      </c>
      <c r="AE125" s="73"/>
      <c r="AF125" s="74" t="s">
        <v>618</v>
      </c>
      <c r="AG125" s="74" t="s">
        <v>618</v>
      </c>
      <c r="AH125" s="73"/>
      <c r="AI125" s="74" t="s">
        <v>618</v>
      </c>
      <c r="AJ125" s="74" t="s">
        <v>618</v>
      </c>
      <c r="AK125" s="73"/>
      <c r="AL125" s="74" t="s">
        <v>618</v>
      </c>
      <c r="AM125" s="74" t="s">
        <v>618</v>
      </c>
      <c r="AN125" s="73"/>
      <c r="AO125" s="74" t="s">
        <v>618</v>
      </c>
      <c r="AP125" s="74" t="s">
        <v>618</v>
      </c>
      <c r="AQ125" s="73"/>
      <c r="AR125" s="74" t="s">
        <v>618</v>
      </c>
      <c r="AS125" s="74" t="s">
        <v>618</v>
      </c>
      <c r="AT125" s="73"/>
      <c r="AU125" s="74" t="s">
        <v>618</v>
      </c>
      <c r="AV125" s="74" t="s">
        <v>618</v>
      </c>
      <c r="AW125" s="73"/>
    </row>
    <row r="126" spans="1:49" ht="15" customHeight="1">
      <c r="A126" s="295"/>
      <c r="B126" s="74" t="s">
        <v>346</v>
      </c>
      <c r="C126" s="78">
        <v>6639</v>
      </c>
      <c r="D126" s="74" t="s">
        <v>514</v>
      </c>
      <c r="E126" s="74" t="s">
        <v>426</v>
      </c>
      <c r="F126" s="74" t="s">
        <v>71</v>
      </c>
      <c r="G126" s="74" t="s">
        <v>348</v>
      </c>
      <c r="H126" s="78">
        <v>239</v>
      </c>
      <c r="I126" s="78">
        <v>2726.6</v>
      </c>
      <c r="J126" s="78"/>
      <c r="K126" s="77">
        <v>1.8496162855669196E-7</v>
      </c>
      <c r="L126" s="77">
        <v>4.2312802902185086E-7</v>
      </c>
      <c r="M126" s="77">
        <v>2.1619824393246717E-7</v>
      </c>
      <c r="N126" s="74" t="s">
        <v>352</v>
      </c>
      <c r="O126" s="74" t="s">
        <v>368</v>
      </c>
      <c r="P126" s="76">
        <v>29587</v>
      </c>
      <c r="Q126" s="74" t="s">
        <v>351</v>
      </c>
      <c r="R126" s="74" t="s">
        <v>850</v>
      </c>
      <c r="S126" s="75">
        <v>29587</v>
      </c>
      <c r="T126" s="74" t="s">
        <v>618</v>
      </c>
      <c r="U126" s="74" t="s">
        <v>618</v>
      </c>
      <c r="V126" s="73"/>
      <c r="W126" s="74" t="s">
        <v>618</v>
      </c>
      <c r="X126" s="74" t="s">
        <v>618</v>
      </c>
      <c r="Y126" s="73"/>
      <c r="Z126" s="74" t="s">
        <v>618</v>
      </c>
      <c r="AA126" s="74" t="s">
        <v>618</v>
      </c>
      <c r="AB126" s="73"/>
      <c r="AC126" s="74" t="s">
        <v>618</v>
      </c>
      <c r="AD126" s="74" t="s">
        <v>618</v>
      </c>
      <c r="AE126" s="73"/>
      <c r="AF126" s="74" t="s">
        <v>618</v>
      </c>
      <c r="AG126" s="74" t="s">
        <v>618</v>
      </c>
      <c r="AH126" s="73"/>
      <c r="AI126" s="74" t="s">
        <v>618</v>
      </c>
      <c r="AJ126" s="74" t="s">
        <v>618</v>
      </c>
      <c r="AK126" s="73"/>
      <c r="AL126" s="74" t="s">
        <v>618</v>
      </c>
      <c r="AM126" s="74" t="s">
        <v>618</v>
      </c>
      <c r="AN126" s="73"/>
      <c r="AO126" s="74" t="s">
        <v>618</v>
      </c>
      <c r="AP126" s="74" t="s">
        <v>618</v>
      </c>
      <c r="AQ126" s="73"/>
      <c r="AR126" s="74" t="s">
        <v>618</v>
      </c>
      <c r="AS126" s="74" t="s">
        <v>618</v>
      </c>
      <c r="AT126" s="73"/>
      <c r="AU126" s="74" t="s">
        <v>618</v>
      </c>
      <c r="AV126" s="74" t="s">
        <v>618</v>
      </c>
      <c r="AW126" s="73"/>
    </row>
    <row r="127" spans="1:49" ht="15" customHeight="1">
      <c r="A127" s="295"/>
      <c r="B127" s="74" t="s">
        <v>346</v>
      </c>
      <c r="C127" s="78">
        <v>3140</v>
      </c>
      <c r="D127" s="74" t="s">
        <v>498</v>
      </c>
      <c r="E127" s="74" t="s">
        <v>433</v>
      </c>
      <c r="F127" s="74" t="s">
        <v>135</v>
      </c>
      <c r="G127" s="74" t="s">
        <v>348</v>
      </c>
      <c r="H127" s="78">
        <v>393</v>
      </c>
      <c r="I127" s="78">
        <v>3790</v>
      </c>
      <c r="J127" s="78"/>
      <c r="K127" s="77">
        <v>8.3236432709300935E-7</v>
      </c>
      <c r="L127" s="77">
        <v>4.6311678092379267E-6</v>
      </c>
      <c r="M127" s="77">
        <v>1.4692010700393589E-5</v>
      </c>
      <c r="N127" s="74" t="s">
        <v>352</v>
      </c>
      <c r="O127" s="74" t="s">
        <v>368</v>
      </c>
      <c r="P127" s="76">
        <v>40087</v>
      </c>
      <c r="Q127" s="74" t="s">
        <v>351</v>
      </c>
      <c r="R127" s="74" t="s">
        <v>865</v>
      </c>
      <c r="S127" s="75">
        <v>40118</v>
      </c>
      <c r="T127" s="74" t="s">
        <v>618</v>
      </c>
      <c r="U127" s="74" t="s">
        <v>618</v>
      </c>
      <c r="V127" s="73"/>
      <c r="W127" s="74" t="s">
        <v>618</v>
      </c>
      <c r="X127" s="74" t="s">
        <v>618</v>
      </c>
      <c r="Y127" s="73"/>
      <c r="Z127" s="74" t="s">
        <v>618</v>
      </c>
      <c r="AA127" s="74" t="s">
        <v>618</v>
      </c>
      <c r="AB127" s="73"/>
      <c r="AC127" s="74" t="s">
        <v>618</v>
      </c>
      <c r="AD127" s="74" t="s">
        <v>618</v>
      </c>
      <c r="AE127" s="73"/>
      <c r="AF127" s="74" t="s">
        <v>618</v>
      </c>
      <c r="AG127" s="74" t="s">
        <v>618</v>
      </c>
      <c r="AH127" s="73"/>
      <c r="AI127" s="74" t="s">
        <v>618</v>
      </c>
      <c r="AJ127" s="74" t="s">
        <v>618</v>
      </c>
      <c r="AK127" s="73"/>
      <c r="AL127" s="74" t="s">
        <v>618</v>
      </c>
      <c r="AM127" s="74" t="s">
        <v>618</v>
      </c>
      <c r="AN127" s="73"/>
      <c r="AO127" s="74" t="s">
        <v>618</v>
      </c>
      <c r="AP127" s="74" t="s">
        <v>618</v>
      </c>
      <c r="AQ127" s="73"/>
      <c r="AR127" s="74" t="s">
        <v>618</v>
      </c>
      <c r="AS127" s="74" t="s">
        <v>618</v>
      </c>
      <c r="AT127" s="73"/>
      <c r="AU127" s="74" t="s">
        <v>618</v>
      </c>
      <c r="AV127" s="74" t="s">
        <v>618</v>
      </c>
      <c r="AW127" s="73"/>
    </row>
    <row r="128" spans="1:49" ht="15" customHeight="1">
      <c r="A128" s="295"/>
      <c r="B128" s="74" t="s">
        <v>346</v>
      </c>
      <c r="C128" s="78">
        <v>641</v>
      </c>
      <c r="D128" s="74" t="s">
        <v>414</v>
      </c>
      <c r="E128" s="74" t="s">
        <v>347</v>
      </c>
      <c r="F128" s="74" t="s">
        <v>75</v>
      </c>
      <c r="G128" s="74" t="s">
        <v>348</v>
      </c>
      <c r="H128" s="78">
        <v>82</v>
      </c>
      <c r="I128" s="78">
        <v>817.82999999999993</v>
      </c>
      <c r="J128" s="78"/>
      <c r="K128" s="77">
        <v>5.9498072209205392E-7</v>
      </c>
      <c r="L128" s="77">
        <v>5.473681928447617E-7</v>
      </c>
      <c r="M128" s="77">
        <v>6.3480060368014322E-7</v>
      </c>
      <c r="N128" s="74" t="s">
        <v>349</v>
      </c>
      <c r="O128" s="74" t="s">
        <v>359</v>
      </c>
      <c r="P128" s="76">
        <v>38808</v>
      </c>
      <c r="Q128" s="74" t="s">
        <v>352</v>
      </c>
      <c r="R128" s="74" t="s">
        <v>415</v>
      </c>
      <c r="S128" s="76">
        <v>39508</v>
      </c>
      <c r="T128" s="74" t="s">
        <v>352</v>
      </c>
      <c r="U128" s="74" t="s">
        <v>368</v>
      </c>
      <c r="V128" s="75">
        <v>27760</v>
      </c>
      <c r="W128" s="74" t="s">
        <v>351</v>
      </c>
      <c r="X128" s="74" t="s">
        <v>850</v>
      </c>
      <c r="Y128" s="75">
        <v>40148</v>
      </c>
      <c r="Z128" s="74" t="s">
        <v>618</v>
      </c>
      <c r="AA128" s="74" t="s">
        <v>618</v>
      </c>
      <c r="AB128" s="73"/>
      <c r="AC128" s="74" t="s">
        <v>618</v>
      </c>
      <c r="AD128" s="74" t="s">
        <v>618</v>
      </c>
      <c r="AE128" s="73"/>
      <c r="AF128" s="74" t="s">
        <v>618</v>
      </c>
      <c r="AG128" s="74" t="s">
        <v>618</v>
      </c>
      <c r="AH128" s="73"/>
      <c r="AI128" s="74" t="s">
        <v>618</v>
      </c>
      <c r="AJ128" s="74" t="s">
        <v>618</v>
      </c>
      <c r="AK128" s="73"/>
      <c r="AL128" s="74" t="s">
        <v>618</v>
      </c>
      <c r="AM128" s="74" t="s">
        <v>618</v>
      </c>
      <c r="AN128" s="73"/>
      <c r="AO128" s="74" t="s">
        <v>618</v>
      </c>
      <c r="AP128" s="74" t="s">
        <v>618</v>
      </c>
      <c r="AQ128" s="73"/>
      <c r="AR128" s="74" t="s">
        <v>618</v>
      </c>
      <c r="AS128" s="74" t="s">
        <v>618</v>
      </c>
      <c r="AT128" s="73"/>
      <c r="AU128" s="74" t="s">
        <v>618</v>
      </c>
      <c r="AV128" s="74" t="s">
        <v>618</v>
      </c>
      <c r="AW128" s="73"/>
    </row>
    <row r="129" spans="1:49" ht="15" customHeight="1">
      <c r="A129" s="295"/>
      <c r="B129" s="74" t="s">
        <v>346</v>
      </c>
      <c r="C129" s="78">
        <v>641</v>
      </c>
      <c r="D129" s="74" t="s">
        <v>414</v>
      </c>
      <c r="E129" s="74" t="s">
        <v>347</v>
      </c>
      <c r="F129" s="74" t="s">
        <v>21</v>
      </c>
      <c r="G129" s="74" t="s">
        <v>348</v>
      </c>
      <c r="H129" s="78">
        <v>82</v>
      </c>
      <c r="I129" s="78">
        <v>868.84199999999998</v>
      </c>
      <c r="J129" s="78"/>
      <c r="K129" s="77">
        <v>5.9498072209205392E-7</v>
      </c>
      <c r="L129" s="77">
        <v>5.473681928447617E-7</v>
      </c>
      <c r="M129" s="77">
        <v>6.3480060368014322E-7</v>
      </c>
      <c r="N129" s="74" t="s">
        <v>349</v>
      </c>
      <c r="O129" s="74" t="s">
        <v>359</v>
      </c>
      <c r="P129" s="76">
        <v>38808</v>
      </c>
      <c r="Q129" s="74" t="s">
        <v>352</v>
      </c>
      <c r="R129" s="74" t="s">
        <v>395</v>
      </c>
      <c r="S129" s="76">
        <v>39508</v>
      </c>
      <c r="T129" s="74" t="s">
        <v>352</v>
      </c>
      <c r="U129" s="74" t="s">
        <v>368</v>
      </c>
      <c r="V129" s="76">
        <v>27760</v>
      </c>
      <c r="W129" s="74" t="s">
        <v>351</v>
      </c>
      <c r="X129" s="74" t="s">
        <v>850</v>
      </c>
      <c r="Y129" s="76">
        <v>40148</v>
      </c>
      <c r="Z129" s="74" t="s">
        <v>618</v>
      </c>
      <c r="AA129" s="74" t="s">
        <v>618</v>
      </c>
      <c r="AB129" s="73"/>
      <c r="AC129" s="74" t="s">
        <v>618</v>
      </c>
      <c r="AD129" s="74" t="s">
        <v>618</v>
      </c>
      <c r="AE129" s="73"/>
      <c r="AF129" s="74" t="s">
        <v>618</v>
      </c>
      <c r="AG129" s="74" t="s">
        <v>618</v>
      </c>
      <c r="AH129" s="73"/>
      <c r="AI129" s="74" t="s">
        <v>618</v>
      </c>
      <c r="AJ129" s="74" t="s">
        <v>618</v>
      </c>
      <c r="AK129" s="73"/>
      <c r="AL129" s="74" t="s">
        <v>618</v>
      </c>
      <c r="AM129" s="74" t="s">
        <v>618</v>
      </c>
      <c r="AN129" s="73"/>
      <c r="AO129" s="74" t="s">
        <v>618</v>
      </c>
      <c r="AP129" s="74" t="s">
        <v>618</v>
      </c>
      <c r="AQ129" s="73"/>
      <c r="AR129" s="74" t="s">
        <v>618</v>
      </c>
      <c r="AS129" s="74" t="s">
        <v>618</v>
      </c>
      <c r="AT129" s="73"/>
      <c r="AU129" s="74" t="s">
        <v>618</v>
      </c>
      <c r="AV129" s="74" t="s">
        <v>618</v>
      </c>
      <c r="AW129" s="73"/>
    </row>
    <row r="130" spans="1:49" ht="15" customHeight="1">
      <c r="A130" s="295"/>
      <c r="B130" s="74" t="s">
        <v>346</v>
      </c>
      <c r="C130" s="78">
        <v>3098</v>
      </c>
      <c r="D130" s="74" t="s">
        <v>491</v>
      </c>
      <c r="E130" s="74" t="s">
        <v>433</v>
      </c>
      <c r="F130" s="74" t="s">
        <v>194</v>
      </c>
      <c r="G130" s="74" t="s">
        <v>348</v>
      </c>
      <c r="H130" s="78">
        <v>100</v>
      </c>
      <c r="I130" s="78">
        <v>1254</v>
      </c>
      <c r="J130" s="78"/>
      <c r="K130" s="77">
        <v>2.3100321676557084E-5</v>
      </c>
      <c r="L130" s="77">
        <v>8.6441672217609665E-6</v>
      </c>
      <c r="M130" s="77">
        <v>6.2708277523683611E-6</v>
      </c>
      <c r="N130" s="74" t="s">
        <v>349</v>
      </c>
      <c r="O130" s="74" t="s">
        <v>359</v>
      </c>
      <c r="P130" s="75">
        <v>37073</v>
      </c>
      <c r="Q130" s="74" t="s">
        <v>352</v>
      </c>
      <c r="R130" s="74" t="s">
        <v>461</v>
      </c>
      <c r="S130" s="75">
        <v>19146</v>
      </c>
      <c r="T130" s="74" t="s">
        <v>352</v>
      </c>
      <c r="U130" s="74" t="s">
        <v>368</v>
      </c>
      <c r="V130" s="75">
        <v>19146</v>
      </c>
      <c r="W130" s="74" t="s">
        <v>351</v>
      </c>
      <c r="X130" s="74" t="s">
        <v>848</v>
      </c>
      <c r="Y130" s="75">
        <v>27546</v>
      </c>
      <c r="Z130" s="74" t="s">
        <v>618</v>
      </c>
      <c r="AA130" s="74" t="s">
        <v>618</v>
      </c>
      <c r="AB130" s="73"/>
      <c r="AC130" s="74" t="s">
        <v>618</v>
      </c>
      <c r="AD130" s="74" t="s">
        <v>618</v>
      </c>
      <c r="AE130" s="73"/>
      <c r="AF130" s="74" t="s">
        <v>618</v>
      </c>
      <c r="AG130" s="74" t="s">
        <v>618</v>
      </c>
      <c r="AH130" s="73"/>
      <c r="AI130" s="74" t="s">
        <v>618</v>
      </c>
      <c r="AJ130" s="74" t="s">
        <v>618</v>
      </c>
      <c r="AK130" s="73"/>
      <c r="AL130" s="74" t="s">
        <v>618</v>
      </c>
      <c r="AM130" s="74" t="s">
        <v>618</v>
      </c>
      <c r="AN130" s="73"/>
      <c r="AO130" s="74" t="s">
        <v>618</v>
      </c>
      <c r="AP130" s="74" t="s">
        <v>618</v>
      </c>
      <c r="AQ130" s="73"/>
      <c r="AR130" s="74" t="s">
        <v>618</v>
      </c>
      <c r="AS130" s="74" t="s">
        <v>618</v>
      </c>
      <c r="AT130" s="73"/>
      <c r="AU130" s="74" t="s">
        <v>618</v>
      </c>
      <c r="AV130" s="74" t="s">
        <v>618</v>
      </c>
      <c r="AW130" s="73"/>
    </row>
    <row r="131" spans="1:49" ht="15" customHeight="1">
      <c r="A131" s="295"/>
      <c r="B131" s="74" t="s">
        <v>346</v>
      </c>
      <c r="C131" s="78">
        <v>3098</v>
      </c>
      <c r="D131" s="74" t="s">
        <v>491</v>
      </c>
      <c r="E131" s="74" t="s">
        <v>433</v>
      </c>
      <c r="F131" s="74" t="s">
        <v>195</v>
      </c>
      <c r="G131" s="74" t="s">
        <v>348</v>
      </c>
      <c r="H131" s="78">
        <v>100</v>
      </c>
      <c r="I131" s="78">
        <v>1254</v>
      </c>
      <c r="J131" s="78"/>
      <c r="K131" s="77">
        <v>2.3100321676557084E-5</v>
      </c>
      <c r="L131" s="77">
        <v>8.6441672217609665E-6</v>
      </c>
      <c r="M131" s="77">
        <v>6.2708277523683611E-6</v>
      </c>
      <c r="N131" s="74" t="s">
        <v>349</v>
      </c>
      <c r="O131" s="74" t="s">
        <v>359</v>
      </c>
      <c r="P131" s="76">
        <v>37073</v>
      </c>
      <c r="Q131" s="74" t="s">
        <v>352</v>
      </c>
      <c r="R131" s="74" t="s">
        <v>461</v>
      </c>
      <c r="S131" s="76">
        <v>19419</v>
      </c>
      <c r="T131" s="74" t="s">
        <v>352</v>
      </c>
      <c r="U131" s="74" t="s">
        <v>368</v>
      </c>
      <c r="V131" s="76">
        <v>19419</v>
      </c>
      <c r="W131" s="74" t="s">
        <v>351</v>
      </c>
      <c r="X131" s="74" t="s">
        <v>848</v>
      </c>
      <c r="Y131" s="75">
        <v>27546</v>
      </c>
      <c r="Z131" s="74" t="s">
        <v>618</v>
      </c>
      <c r="AA131" s="74" t="s">
        <v>618</v>
      </c>
      <c r="AB131" s="73"/>
      <c r="AC131" s="74" t="s">
        <v>618</v>
      </c>
      <c r="AD131" s="74" t="s">
        <v>618</v>
      </c>
      <c r="AE131" s="73"/>
      <c r="AF131" s="74" t="s">
        <v>618</v>
      </c>
      <c r="AG131" s="74" t="s">
        <v>618</v>
      </c>
      <c r="AH131" s="73"/>
      <c r="AI131" s="74" t="s">
        <v>618</v>
      </c>
      <c r="AJ131" s="74" t="s">
        <v>618</v>
      </c>
      <c r="AK131" s="73"/>
      <c r="AL131" s="74" t="s">
        <v>618</v>
      </c>
      <c r="AM131" s="74" t="s">
        <v>618</v>
      </c>
      <c r="AN131" s="73"/>
      <c r="AO131" s="74" t="s">
        <v>618</v>
      </c>
      <c r="AP131" s="74" t="s">
        <v>618</v>
      </c>
      <c r="AQ131" s="73"/>
      <c r="AR131" s="74" t="s">
        <v>618</v>
      </c>
      <c r="AS131" s="74" t="s">
        <v>618</v>
      </c>
      <c r="AT131" s="73"/>
      <c r="AU131" s="74" t="s">
        <v>618</v>
      </c>
      <c r="AV131" s="74" t="s">
        <v>618</v>
      </c>
      <c r="AW131" s="73"/>
    </row>
    <row r="132" spans="1:49" ht="15" customHeight="1">
      <c r="A132" s="295"/>
      <c r="B132" s="74" t="s">
        <v>346</v>
      </c>
      <c r="C132" s="78">
        <v>3098</v>
      </c>
      <c r="D132" s="74" t="s">
        <v>491</v>
      </c>
      <c r="E132" s="74" t="s">
        <v>433</v>
      </c>
      <c r="F132" s="74" t="s">
        <v>196</v>
      </c>
      <c r="G132" s="74" t="s">
        <v>348</v>
      </c>
      <c r="H132" s="78">
        <v>125</v>
      </c>
      <c r="I132" s="78">
        <v>1303</v>
      </c>
      <c r="J132" s="78"/>
      <c r="K132" s="77">
        <v>2.3100321676557084E-5</v>
      </c>
      <c r="L132" s="77">
        <v>8.6441672217609665E-6</v>
      </c>
      <c r="M132" s="77">
        <v>6.2708277523683611E-6</v>
      </c>
      <c r="N132" s="74" t="s">
        <v>349</v>
      </c>
      <c r="O132" s="74" t="s">
        <v>359</v>
      </c>
      <c r="P132" s="76">
        <v>37073</v>
      </c>
      <c r="Q132" s="74" t="s">
        <v>352</v>
      </c>
      <c r="R132" s="74" t="s">
        <v>461</v>
      </c>
      <c r="S132" s="76">
        <v>20029</v>
      </c>
      <c r="T132" s="74" t="s">
        <v>352</v>
      </c>
      <c r="U132" s="74" t="s">
        <v>368</v>
      </c>
      <c r="V132" s="76">
        <v>20029</v>
      </c>
      <c r="W132" s="74" t="s">
        <v>351</v>
      </c>
      <c r="X132" s="74" t="s">
        <v>848</v>
      </c>
      <c r="Y132" s="75">
        <v>27546</v>
      </c>
      <c r="Z132" s="74" t="s">
        <v>618</v>
      </c>
      <c r="AA132" s="74" t="s">
        <v>618</v>
      </c>
      <c r="AB132" s="73"/>
      <c r="AC132" s="74" t="s">
        <v>618</v>
      </c>
      <c r="AD132" s="74" t="s">
        <v>618</v>
      </c>
      <c r="AE132" s="73"/>
      <c r="AF132" s="74" t="s">
        <v>618</v>
      </c>
      <c r="AG132" s="74" t="s">
        <v>618</v>
      </c>
      <c r="AH132" s="73"/>
      <c r="AI132" s="74" t="s">
        <v>618</v>
      </c>
      <c r="AJ132" s="74" t="s">
        <v>618</v>
      </c>
      <c r="AK132" s="73"/>
      <c r="AL132" s="74" t="s">
        <v>618</v>
      </c>
      <c r="AM132" s="74" t="s">
        <v>618</v>
      </c>
      <c r="AN132" s="73"/>
      <c r="AO132" s="74" t="s">
        <v>618</v>
      </c>
      <c r="AP132" s="74" t="s">
        <v>618</v>
      </c>
      <c r="AQ132" s="73"/>
      <c r="AR132" s="74" t="s">
        <v>618</v>
      </c>
      <c r="AS132" s="74" t="s">
        <v>618</v>
      </c>
      <c r="AT132" s="73"/>
      <c r="AU132" s="74" t="s">
        <v>618</v>
      </c>
      <c r="AV132" s="74" t="s">
        <v>618</v>
      </c>
      <c r="AW132" s="73"/>
    </row>
    <row r="133" spans="1:49" ht="15" customHeight="1">
      <c r="A133" s="295"/>
      <c r="B133" s="74" t="s">
        <v>346</v>
      </c>
      <c r="C133" s="78">
        <v>3098</v>
      </c>
      <c r="D133" s="74" t="s">
        <v>491</v>
      </c>
      <c r="E133" s="74" t="s">
        <v>433</v>
      </c>
      <c r="F133" s="74" t="s">
        <v>197</v>
      </c>
      <c r="G133" s="74" t="s">
        <v>348</v>
      </c>
      <c r="H133" s="78">
        <v>185</v>
      </c>
      <c r="I133" s="78">
        <v>1921</v>
      </c>
      <c r="J133" s="78"/>
      <c r="K133" s="77">
        <v>2.3100321676557084E-5</v>
      </c>
      <c r="L133" s="77">
        <v>8.6441672217609665E-6</v>
      </c>
      <c r="M133" s="77">
        <v>6.2708277523683611E-6</v>
      </c>
      <c r="N133" s="74" t="s">
        <v>349</v>
      </c>
      <c r="O133" s="74" t="s">
        <v>359</v>
      </c>
      <c r="P133" s="76">
        <v>37073</v>
      </c>
      <c r="Q133" s="74" t="s">
        <v>352</v>
      </c>
      <c r="R133" s="74" t="s">
        <v>461</v>
      </c>
      <c r="S133" s="76">
        <v>22221</v>
      </c>
      <c r="T133" s="74" t="s">
        <v>352</v>
      </c>
      <c r="U133" s="74" t="s">
        <v>368</v>
      </c>
      <c r="V133" s="76">
        <v>22221</v>
      </c>
      <c r="W133" s="74" t="s">
        <v>351</v>
      </c>
      <c r="X133" s="74" t="s">
        <v>848</v>
      </c>
      <c r="Y133" s="75">
        <v>27546</v>
      </c>
      <c r="Z133" s="74" t="s">
        <v>618</v>
      </c>
      <c r="AA133" s="74" t="s">
        <v>618</v>
      </c>
      <c r="AB133" s="73"/>
      <c r="AC133" s="74" t="s">
        <v>618</v>
      </c>
      <c r="AD133" s="74" t="s">
        <v>618</v>
      </c>
      <c r="AE133" s="73"/>
      <c r="AF133" s="74" t="s">
        <v>618</v>
      </c>
      <c r="AG133" s="74" t="s">
        <v>618</v>
      </c>
      <c r="AH133" s="73"/>
      <c r="AI133" s="74" t="s">
        <v>618</v>
      </c>
      <c r="AJ133" s="74" t="s">
        <v>618</v>
      </c>
      <c r="AK133" s="73"/>
      <c r="AL133" s="74" t="s">
        <v>618</v>
      </c>
      <c r="AM133" s="74" t="s">
        <v>618</v>
      </c>
      <c r="AN133" s="73"/>
      <c r="AO133" s="74" t="s">
        <v>618</v>
      </c>
      <c r="AP133" s="74" t="s">
        <v>618</v>
      </c>
      <c r="AQ133" s="73"/>
      <c r="AR133" s="74" t="s">
        <v>618</v>
      </c>
      <c r="AS133" s="74" t="s">
        <v>618</v>
      </c>
      <c r="AT133" s="73"/>
      <c r="AU133" s="74" t="s">
        <v>618</v>
      </c>
      <c r="AV133" s="74" t="s">
        <v>618</v>
      </c>
      <c r="AW133" s="73"/>
    </row>
    <row r="134" spans="1:49" ht="15" customHeight="1">
      <c r="A134" s="295"/>
      <c r="B134" s="74" t="s">
        <v>346</v>
      </c>
      <c r="C134" s="78">
        <v>3161</v>
      </c>
      <c r="D134" s="74" t="s">
        <v>478</v>
      </c>
      <c r="E134" s="74" t="s">
        <v>433</v>
      </c>
      <c r="F134" s="74" t="s">
        <v>19</v>
      </c>
      <c r="G134" s="74" t="s">
        <v>348</v>
      </c>
      <c r="H134" s="78">
        <v>339</v>
      </c>
      <c r="I134" s="78">
        <v>2808</v>
      </c>
      <c r="J134" s="78"/>
      <c r="K134" s="77">
        <v>9.9157077798896871E-6</v>
      </c>
      <c r="L134" s="77">
        <v>3.1648372023934288E-6</v>
      </c>
      <c r="M134" s="77">
        <v>2.4850437962855793E-6</v>
      </c>
      <c r="N134" s="74" t="s">
        <v>349</v>
      </c>
      <c r="O134" s="74" t="s">
        <v>359</v>
      </c>
      <c r="P134" s="76">
        <v>37773</v>
      </c>
      <c r="Q134" s="74" t="s">
        <v>352</v>
      </c>
      <c r="R134" s="74" t="s">
        <v>461</v>
      </c>
      <c r="S134" s="76">
        <v>22221</v>
      </c>
      <c r="T134" s="74" t="s">
        <v>352</v>
      </c>
      <c r="U134" s="74" t="s">
        <v>395</v>
      </c>
      <c r="V134" s="76">
        <v>22221</v>
      </c>
      <c r="W134" s="74" t="s">
        <v>352</v>
      </c>
      <c r="X134" s="74" t="s">
        <v>479</v>
      </c>
      <c r="Y134" s="75">
        <v>30286</v>
      </c>
      <c r="Z134" s="74" t="s">
        <v>351</v>
      </c>
      <c r="AA134" s="74" t="s">
        <v>850</v>
      </c>
      <c r="AB134" s="75">
        <v>30286</v>
      </c>
      <c r="AC134" s="74" t="s">
        <v>618</v>
      </c>
      <c r="AD134" s="74" t="s">
        <v>618</v>
      </c>
      <c r="AE134" s="73"/>
      <c r="AF134" s="74" t="s">
        <v>618</v>
      </c>
      <c r="AG134" s="74" t="s">
        <v>618</v>
      </c>
      <c r="AH134" s="73"/>
      <c r="AI134" s="74" t="s">
        <v>618</v>
      </c>
      <c r="AJ134" s="74" t="s">
        <v>618</v>
      </c>
      <c r="AK134" s="73"/>
      <c r="AL134" s="74" t="s">
        <v>618</v>
      </c>
      <c r="AM134" s="74" t="s">
        <v>618</v>
      </c>
      <c r="AN134" s="73"/>
      <c r="AO134" s="74" t="s">
        <v>618</v>
      </c>
      <c r="AP134" s="74" t="s">
        <v>618</v>
      </c>
      <c r="AQ134" s="73"/>
      <c r="AR134" s="74" t="s">
        <v>618</v>
      </c>
      <c r="AS134" s="74" t="s">
        <v>618</v>
      </c>
      <c r="AT134" s="73"/>
      <c r="AU134" s="74" t="s">
        <v>618</v>
      </c>
      <c r="AV134" s="74" t="s">
        <v>618</v>
      </c>
      <c r="AW134" s="73"/>
    </row>
    <row r="135" spans="1:49" ht="15" customHeight="1">
      <c r="A135" s="295"/>
      <c r="B135" s="74" t="s">
        <v>346</v>
      </c>
      <c r="C135" s="78">
        <v>6113</v>
      </c>
      <c r="D135" s="74" t="s">
        <v>430</v>
      </c>
      <c r="E135" s="74" t="s">
        <v>413</v>
      </c>
      <c r="F135" s="74" t="s">
        <v>250</v>
      </c>
      <c r="G135" s="74" t="s">
        <v>348</v>
      </c>
      <c r="H135" s="78">
        <v>661</v>
      </c>
      <c r="I135" s="78">
        <v>6368</v>
      </c>
      <c r="J135" s="78"/>
      <c r="K135" s="77">
        <v>2.0139540744257672E-6</v>
      </c>
      <c r="L135" s="77">
        <v>8.8752990540540557E-7</v>
      </c>
      <c r="M135" s="77">
        <v>9.2692854020885636E-7</v>
      </c>
      <c r="N135" s="74" t="s">
        <v>349</v>
      </c>
      <c r="O135" s="74" t="s">
        <v>350</v>
      </c>
      <c r="P135" s="76">
        <v>38443</v>
      </c>
      <c r="Q135" s="74" t="s">
        <v>360</v>
      </c>
      <c r="R135" s="74" t="s">
        <v>431</v>
      </c>
      <c r="S135" s="75">
        <v>38139</v>
      </c>
      <c r="T135" s="74" t="s">
        <v>352</v>
      </c>
      <c r="U135" s="74" t="s">
        <v>368</v>
      </c>
      <c r="V135" s="75">
        <v>32874</v>
      </c>
      <c r="W135" s="74" t="s">
        <v>351</v>
      </c>
      <c r="X135" s="74" t="s">
        <v>865</v>
      </c>
      <c r="Y135" s="75">
        <v>39356</v>
      </c>
      <c r="Z135" s="74" t="s">
        <v>618</v>
      </c>
      <c r="AA135" s="74" t="s">
        <v>618</v>
      </c>
      <c r="AB135" s="73"/>
      <c r="AC135" s="74" t="s">
        <v>618</v>
      </c>
      <c r="AD135" s="74" t="s">
        <v>618</v>
      </c>
      <c r="AE135" s="73"/>
      <c r="AF135" s="74" t="s">
        <v>618</v>
      </c>
      <c r="AG135" s="74" t="s">
        <v>618</v>
      </c>
      <c r="AH135" s="73"/>
      <c r="AI135" s="74" t="s">
        <v>618</v>
      </c>
      <c r="AJ135" s="74" t="s">
        <v>618</v>
      </c>
      <c r="AK135" s="73"/>
      <c r="AL135" s="74" t="s">
        <v>618</v>
      </c>
      <c r="AM135" s="74" t="s">
        <v>618</v>
      </c>
      <c r="AN135" s="73"/>
      <c r="AO135" s="74" t="s">
        <v>618</v>
      </c>
      <c r="AP135" s="74" t="s">
        <v>618</v>
      </c>
      <c r="AQ135" s="73"/>
      <c r="AR135" s="74" t="s">
        <v>618</v>
      </c>
      <c r="AS135" s="74" t="s">
        <v>618</v>
      </c>
      <c r="AT135" s="73"/>
      <c r="AU135" s="74" t="s">
        <v>618</v>
      </c>
      <c r="AV135" s="74" t="s">
        <v>618</v>
      </c>
      <c r="AW135" s="73"/>
    </row>
    <row r="136" spans="1:49" ht="15" customHeight="1">
      <c r="A136" s="295"/>
      <c r="B136" s="74" t="s">
        <v>346</v>
      </c>
      <c r="C136" s="78">
        <v>6113</v>
      </c>
      <c r="D136" s="74" t="s">
        <v>430</v>
      </c>
      <c r="E136" s="74" t="s">
        <v>413</v>
      </c>
      <c r="F136" s="74" t="s">
        <v>251</v>
      </c>
      <c r="G136" s="74" t="s">
        <v>348</v>
      </c>
      <c r="H136" s="78">
        <v>661</v>
      </c>
      <c r="I136" s="78">
        <v>6444</v>
      </c>
      <c r="J136" s="78"/>
      <c r="K136" s="77">
        <v>2.4799166534358373E-6</v>
      </c>
      <c r="L136" s="77">
        <v>9.0176327826114743E-7</v>
      </c>
      <c r="M136" s="77">
        <v>9.9261211804043624E-7</v>
      </c>
      <c r="N136" s="74" t="s">
        <v>349</v>
      </c>
      <c r="O136" s="74" t="s">
        <v>350</v>
      </c>
      <c r="P136" s="76">
        <v>37226</v>
      </c>
      <c r="Q136" s="74" t="s">
        <v>360</v>
      </c>
      <c r="R136" s="74" t="s">
        <v>431</v>
      </c>
      <c r="S136" s="75">
        <v>38139</v>
      </c>
      <c r="T136" s="74" t="s">
        <v>352</v>
      </c>
      <c r="U136" s="74" t="s">
        <v>368</v>
      </c>
      <c r="V136" s="75">
        <v>33239</v>
      </c>
      <c r="W136" s="74" t="s">
        <v>351</v>
      </c>
      <c r="X136" s="74" t="s">
        <v>865</v>
      </c>
      <c r="Y136" s="75">
        <v>39203</v>
      </c>
      <c r="Z136" s="74" t="s">
        <v>618</v>
      </c>
      <c r="AA136" s="74" t="s">
        <v>618</v>
      </c>
      <c r="AB136" s="73"/>
      <c r="AC136" s="74" t="s">
        <v>618</v>
      </c>
      <c r="AD136" s="74" t="s">
        <v>618</v>
      </c>
      <c r="AE136" s="73"/>
      <c r="AF136" s="74" t="s">
        <v>618</v>
      </c>
      <c r="AG136" s="74" t="s">
        <v>618</v>
      </c>
      <c r="AH136" s="73"/>
      <c r="AI136" s="74" t="s">
        <v>618</v>
      </c>
      <c r="AJ136" s="74" t="s">
        <v>618</v>
      </c>
      <c r="AK136" s="73"/>
      <c r="AL136" s="74" t="s">
        <v>618</v>
      </c>
      <c r="AM136" s="74" t="s">
        <v>618</v>
      </c>
      <c r="AN136" s="73"/>
      <c r="AO136" s="74" t="s">
        <v>618</v>
      </c>
      <c r="AP136" s="74" t="s">
        <v>618</v>
      </c>
      <c r="AQ136" s="73"/>
      <c r="AR136" s="74" t="s">
        <v>618</v>
      </c>
      <c r="AS136" s="74" t="s">
        <v>618</v>
      </c>
      <c r="AT136" s="73"/>
      <c r="AU136" s="74" t="s">
        <v>618</v>
      </c>
      <c r="AV136" s="74" t="s">
        <v>618</v>
      </c>
      <c r="AW136" s="73"/>
    </row>
    <row r="137" spans="1:49" ht="15" customHeight="1">
      <c r="A137" s="295"/>
      <c r="B137" s="74" t="s">
        <v>346</v>
      </c>
      <c r="C137" s="78">
        <v>6018</v>
      </c>
      <c r="D137" s="74" t="s">
        <v>455</v>
      </c>
      <c r="E137" s="74" t="s">
        <v>426</v>
      </c>
      <c r="F137" s="74" t="s">
        <v>71</v>
      </c>
      <c r="G137" s="74" t="s">
        <v>348</v>
      </c>
      <c r="H137" s="78">
        <v>650.72463770000002</v>
      </c>
      <c r="I137" s="78">
        <v>6313</v>
      </c>
      <c r="J137" s="78"/>
      <c r="K137" s="77">
        <v>3.6973091255129247E-6</v>
      </c>
      <c r="L137" s="77">
        <v>5.8255265192776495E-6</v>
      </c>
      <c r="M137" s="77">
        <v>5.2979416040837354E-6</v>
      </c>
      <c r="N137" s="74" t="s">
        <v>360</v>
      </c>
      <c r="O137" s="74" t="s">
        <v>361</v>
      </c>
      <c r="P137" s="76">
        <v>38353</v>
      </c>
      <c r="Q137" s="74" t="s">
        <v>352</v>
      </c>
      <c r="R137" s="74" t="s">
        <v>415</v>
      </c>
      <c r="S137" s="76">
        <v>29587</v>
      </c>
      <c r="T137" s="74" t="s">
        <v>349</v>
      </c>
      <c r="U137" s="74" t="s">
        <v>350</v>
      </c>
      <c r="V137" s="75">
        <v>37257</v>
      </c>
      <c r="W137" s="74" t="s">
        <v>351</v>
      </c>
      <c r="X137" s="74" t="s">
        <v>850</v>
      </c>
      <c r="Y137" s="75">
        <v>29587</v>
      </c>
      <c r="Z137" s="74" t="s">
        <v>618</v>
      </c>
      <c r="AA137" s="74" t="s">
        <v>618</v>
      </c>
      <c r="AB137" s="73"/>
      <c r="AC137" s="74" t="s">
        <v>618</v>
      </c>
      <c r="AD137" s="74" t="s">
        <v>618</v>
      </c>
      <c r="AE137" s="73"/>
      <c r="AF137" s="74" t="s">
        <v>618</v>
      </c>
      <c r="AG137" s="74" t="s">
        <v>618</v>
      </c>
      <c r="AH137" s="73"/>
      <c r="AI137" s="74" t="s">
        <v>618</v>
      </c>
      <c r="AJ137" s="74" t="s">
        <v>618</v>
      </c>
      <c r="AK137" s="73"/>
      <c r="AL137" s="74" t="s">
        <v>618</v>
      </c>
      <c r="AM137" s="74" t="s">
        <v>618</v>
      </c>
      <c r="AN137" s="73"/>
      <c r="AO137" s="74" t="s">
        <v>618</v>
      </c>
      <c r="AP137" s="74" t="s">
        <v>618</v>
      </c>
      <c r="AQ137" s="73"/>
      <c r="AR137" s="74" t="s">
        <v>618</v>
      </c>
      <c r="AS137" s="74" t="s">
        <v>618</v>
      </c>
      <c r="AT137" s="73"/>
      <c r="AU137" s="74" t="s">
        <v>618</v>
      </c>
      <c r="AV137" s="74" t="s">
        <v>618</v>
      </c>
      <c r="AW137" s="73"/>
    </row>
    <row r="138" spans="1:49" ht="15" customHeight="1">
      <c r="A138" s="295"/>
      <c r="B138" s="74" t="s">
        <v>346</v>
      </c>
      <c r="C138" s="78">
        <v>3149</v>
      </c>
      <c r="D138" s="74" t="s">
        <v>469</v>
      </c>
      <c r="E138" s="74" t="s">
        <v>433</v>
      </c>
      <c r="F138" s="74" t="s">
        <v>134</v>
      </c>
      <c r="G138" s="74" t="s">
        <v>348</v>
      </c>
      <c r="H138" s="78">
        <v>797</v>
      </c>
      <c r="I138" s="78">
        <v>7239</v>
      </c>
      <c r="J138" s="78"/>
      <c r="K138" s="77">
        <v>6.6357085536167749E-7</v>
      </c>
      <c r="L138" s="77">
        <v>3.5950732971259865E-6</v>
      </c>
      <c r="M138" s="77">
        <v>9.0910741634899311E-6</v>
      </c>
      <c r="N138" s="74" t="s">
        <v>352</v>
      </c>
      <c r="O138" s="74" t="s">
        <v>368</v>
      </c>
      <c r="P138" s="76">
        <v>37012</v>
      </c>
      <c r="Q138" s="74" t="s">
        <v>349</v>
      </c>
      <c r="R138" s="74" t="s">
        <v>350</v>
      </c>
      <c r="S138" s="76">
        <v>37012</v>
      </c>
      <c r="T138" s="74" t="s">
        <v>351</v>
      </c>
      <c r="U138" s="74" t="s">
        <v>865</v>
      </c>
      <c r="V138" s="75">
        <v>39569</v>
      </c>
      <c r="W138" s="74" t="s">
        <v>618</v>
      </c>
      <c r="X138" s="74" t="s">
        <v>618</v>
      </c>
      <c r="Y138" s="73"/>
      <c r="Z138" s="74" t="s">
        <v>618</v>
      </c>
      <c r="AA138" s="74" t="s">
        <v>618</v>
      </c>
      <c r="AB138" s="73"/>
      <c r="AC138" s="74" t="s">
        <v>618</v>
      </c>
      <c r="AD138" s="74" t="s">
        <v>618</v>
      </c>
      <c r="AE138" s="73"/>
      <c r="AF138" s="74" t="s">
        <v>618</v>
      </c>
      <c r="AG138" s="74" t="s">
        <v>618</v>
      </c>
      <c r="AH138" s="73"/>
      <c r="AI138" s="74" t="s">
        <v>618</v>
      </c>
      <c r="AJ138" s="74" t="s">
        <v>618</v>
      </c>
      <c r="AK138" s="73"/>
      <c r="AL138" s="74" t="s">
        <v>618</v>
      </c>
      <c r="AM138" s="74" t="s">
        <v>618</v>
      </c>
      <c r="AN138" s="73"/>
      <c r="AO138" s="74" t="s">
        <v>618</v>
      </c>
      <c r="AP138" s="74" t="s">
        <v>618</v>
      </c>
      <c r="AQ138" s="73"/>
      <c r="AR138" s="74" t="s">
        <v>618</v>
      </c>
      <c r="AS138" s="74" t="s">
        <v>618</v>
      </c>
      <c r="AT138" s="73"/>
      <c r="AU138" s="74" t="s">
        <v>618</v>
      </c>
      <c r="AV138" s="74" t="s">
        <v>618</v>
      </c>
      <c r="AW138" s="73"/>
    </row>
    <row r="139" spans="1:49" ht="15" customHeight="1">
      <c r="A139" s="295"/>
      <c r="B139" s="74" t="s">
        <v>346</v>
      </c>
      <c r="C139" s="78">
        <v>3149</v>
      </c>
      <c r="D139" s="74" t="s">
        <v>469</v>
      </c>
      <c r="E139" s="74" t="s">
        <v>433</v>
      </c>
      <c r="F139" s="74" t="s">
        <v>135</v>
      </c>
      <c r="G139" s="74" t="s">
        <v>348</v>
      </c>
      <c r="H139" s="78">
        <v>792</v>
      </c>
      <c r="I139" s="78">
        <v>7239</v>
      </c>
      <c r="J139" s="78"/>
      <c r="K139" s="77">
        <v>5.7719972888307094E-7</v>
      </c>
      <c r="L139" s="77">
        <v>1.5424055106303193E-6</v>
      </c>
      <c r="M139" s="77">
        <v>4.1390763216150008E-6</v>
      </c>
      <c r="N139" s="74" t="s">
        <v>352</v>
      </c>
      <c r="O139" s="74" t="s">
        <v>368</v>
      </c>
      <c r="P139" s="75">
        <v>36647</v>
      </c>
      <c r="Q139" s="74" t="s">
        <v>349</v>
      </c>
      <c r="R139" s="74" t="s">
        <v>350</v>
      </c>
      <c r="S139" s="75">
        <v>36647</v>
      </c>
      <c r="T139" s="74" t="s">
        <v>351</v>
      </c>
      <c r="U139" s="74" t="s">
        <v>865</v>
      </c>
      <c r="V139" s="75">
        <v>39508</v>
      </c>
      <c r="W139" s="74" t="s">
        <v>618</v>
      </c>
      <c r="X139" s="74" t="s">
        <v>618</v>
      </c>
      <c r="Y139" s="73"/>
      <c r="Z139" s="74" t="s">
        <v>618</v>
      </c>
      <c r="AA139" s="74" t="s">
        <v>618</v>
      </c>
      <c r="AB139" s="73"/>
      <c r="AC139" s="74" t="s">
        <v>618</v>
      </c>
      <c r="AD139" s="74" t="s">
        <v>618</v>
      </c>
      <c r="AE139" s="73"/>
      <c r="AF139" s="74" t="s">
        <v>618</v>
      </c>
      <c r="AG139" s="74" t="s">
        <v>618</v>
      </c>
      <c r="AH139" s="73"/>
      <c r="AI139" s="74" t="s">
        <v>618</v>
      </c>
      <c r="AJ139" s="74" t="s">
        <v>618</v>
      </c>
      <c r="AK139" s="73"/>
      <c r="AL139" s="74" t="s">
        <v>618</v>
      </c>
      <c r="AM139" s="74" t="s">
        <v>618</v>
      </c>
      <c r="AN139" s="73"/>
      <c r="AO139" s="74" t="s">
        <v>618</v>
      </c>
      <c r="AP139" s="74" t="s">
        <v>618</v>
      </c>
      <c r="AQ139" s="73"/>
      <c r="AR139" s="74" t="s">
        <v>618</v>
      </c>
      <c r="AS139" s="74" t="s">
        <v>618</v>
      </c>
      <c r="AT139" s="73"/>
      <c r="AU139" s="74" t="s">
        <v>618</v>
      </c>
      <c r="AV139" s="74" t="s">
        <v>618</v>
      </c>
      <c r="AW139" s="73"/>
    </row>
    <row r="140" spans="1:49" ht="15" customHeight="1">
      <c r="A140" s="295"/>
      <c r="B140" s="74" t="s">
        <v>346</v>
      </c>
      <c r="C140" s="78">
        <v>6041</v>
      </c>
      <c r="D140" s="74" t="s">
        <v>425</v>
      </c>
      <c r="E140" s="74" t="s">
        <v>426</v>
      </c>
      <c r="F140" s="74" t="s">
        <v>147</v>
      </c>
      <c r="G140" s="74" t="s">
        <v>348</v>
      </c>
      <c r="H140" s="78">
        <v>344</v>
      </c>
      <c r="I140" s="78">
        <v>3641</v>
      </c>
      <c r="J140" s="78"/>
      <c r="K140" s="77">
        <v>4.2551740815078222E-7</v>
      </c>
      <c r="L140" s="77">
        <v>3.767658196971786E-6</v>
      </c>
      <c r="M140" s="77">
        <v>4.228506784589874E-6</v>
      </c>
      <c r="N140" s="74" t="s">
        <v>352</v>
      </c>
      <c r="O140" s="74" t="s">
        <v>368</v>
      </c>
      <c r="P140" s="75">
        <v>37742</v>
      </c>
      <c r="Q140" s="74" t="s">
        <v>349</v>
      </c>
      <c r="R140" s="74" t="s">
        <v>350</v>
      </c>
      <c r="S140" s="75">
        <v>37742</v>
      </c>
      <c r="T140" s="74" t="s">
        <v>351</v>
      </c>
      <c r="U140" s="74" t="s">
        <v>851</v>
      </c>
      <c r="V140" s="75">
        <v>39904</v>
      </c>
      <c r="W140" s="74" t="s">
        <v>360</v>
      </c>
      <c r="X140" s="74" t="s">
        <v>427</v>
      </c>
      <c r="Y140" s="75">
        <v>39904</v>
      </c>
      <c r="Z140" s="74" t="s">
        <v>618</v>
      </c>
      <c r="AA140" s="74" t="s">
        <v>618</v>
      </c>
      <c r="AB140" s="73"/>
      <c r="AC140" s="74" t="s">
        <v>618</v>
      </c>
      <c r="AD140" s="74" t="s">
        <v>618</v>
      </c>
      <c r="AE140" s="73"/>
      <c r="AF140" s="74" t="s">
        <v>618</v>
      </c>
      <c r="AG140" s="74" t="s">
        <v>618</v>
      </c>
      <c r="AH140" s="73"/>
      <c r="AI140" s="74" t="s">
        <v>618</v>
      </c>
      <c r="AJ140" s="74" t="s">
        <v>618</v>
      </c>
      <c r="AK140" s="73"/>
      <c r="AL140" s="74" t="s">
        <v>618</v>
      </c>
      <c r="AM140" s="74" t="s">
        <v>618</v>
      </c>
      <c r="AN140" s="73"/>
      <c r="AO140" s="74" t="s">
        <v>618</v>
      </c>
      <c r="AP140" s="74" t="s">
        <v>618</v>
      </c>
      <c r="AQ140" s="73"/>
      <c r="AR140" s="74" t="s">
        <v>618</v>
      </c>
      <c r="AS140" s="74" t="s">
        <v>618</v>
      </c>
      <c r="AT140" s="73"/>
      <c r="AU140" s="74" t="s">
        <v>618</v>
      </c>
      <c r="AV140" s="74" t="s">
        <v>618</v>
      </c>
      <c r="AW140" s="73"/>
    </row>
    <row r="141" spans="1:49" s="70" customFormat="1" ht="15" customHeight="1">
      <c r="A141" s="72"/>
      <c r="B141" s="87"/>
      <c r="C141" s="90"/>
      <c r="D141" s="87"/>
      <c r="E141" s="87"/>
      <c r="F141" s="87"/>
      <c r="G141" s="87"/>
      <c r="H141" s="90"/>
      <c r="I141" s="90"/>
      <c r="J141" s="90">
        <v>4</v>
      </c>
      <c r="K141" s="84">
        <f>AVERAGE(K100:K140)</f>
        <v>4.5968185576456569E-6</v>
      </c>
      <c r="L141" s="84">
        <f>AVERAGE(L100:L140)</f>
        <v>3.0275190832321528E-6</v>
      </c>
      <c r="M141" s="84">
        <f>AVERAGE(M100:M140)</f>
        <v>8.5015023303345912E-6</v>
      </c>
      <c r="N141" s="87"/>
      <c r="O141" s="87"/>
      <c r="P141" s="94"/>
      <c r="Q141" s="87"/>
      <c r="R141" s="87"/>
      <c r="S141" s="88"/>
      <c r="T141" s="87"/>
      <c r="U141" s="87"/>
      <c r="V141" s="86"/>
      <c r="W141" s="87"/>
      <c r="X141" s="87"/>
      <c r="Y141" s="86"/>
      <c r="Z141" s="87"/>
      <c r="AA141" s="87"/>
      <c r="AB141" s="86"/>
      <c r="AC141" s="87"/>
      <c r="AD141" s="87"/>
      <c r="AE141" s="86"/>
      <c r="AF141" s="87"/>
      <c r="AG141" s="87"/>
      <c r="AH141" s="86"/>
      <c r="AI141" s="87"/>
      <c r="AJ141" s="87"/>
      <c r="AK141" s="86"/>
      <c r="AL141" s="87"/>
      <c r="AM141" s="87"/>
      <c r="AN141" s="86"/>
      <c r="AO141" s="87"/>
      <c r="AP141" s="87"/>
      <c r="AQ141" s="86"/>
      <c r="AR141" s="87"/>
      <c r="AS141" s="87"/>
      <c r="AT141" s="86"/>
      <c r="AU141" s="87"/>
      <c r="AV141" s="87"/>
      <c r="AW141" s="86"/>
    </row>
    <row r="142" spans="1:49" ht="15" customHeight="1">
      <c r="A142" s="295" t="s">
        <v>866</v>
      </c>
      <c r="B142" s="74" t="s">
        <v>346</v>
      </c>
      <c r="C142" s="78">
        <v>113</v>
      </c>
      <c r="D142" s="74" t="s">
        <v>410</v>
      </c>
      <c r="E142" s="74" t="s">
        <v>370</v>
      </c>
      <c r="F142" s="74" t="s">
        <v>86</v>
      </c>
      <c r="G142" s="74" t="s">
        <v>348</v>
      </c>
      <c r="H142" s="78">
        <v>305</v>
      </c>
      <c r="I142" s="78">
        <v>2929</v>
      </c>
      <c r="J142" s="78"/>
      <c r="K142" s="77">
        <v>1.3301722928988002E-7</v>
      </c>
      <c r="L142" s="77">
        <v>1.3625466775958964E-7</v>
      </c>
      <c r="M142" s="77">
        <v>8.6545149341371294E-7</v>
      </c>
      <c r="N142" s="74" t="s">
        <v>352</v>
      </c>
      <c r="O142" s="74" t="s">
        <v>844</v>
      </c>
      <c r="P142" s="75">
        <v>39814</v>
      </c>
      <c r="Q142" s="74" t="s">
        <v>351</v>
      </c>
      <c r="R142" s="74" t="s">
        <v>851</v>
      </c>
      <c r="S142" s="75">
        <v>39814</v>
      </c>
      <c r="T142" s="74" t="s">
        <v>618</v>
      </c>
      <c r="U142" s="74" t="s">
        <v>618</v>
      </c>
      <c r="V142" s="73"/>
      <c r="W142" s="74" t="s">
        <v>618</v>
      </c>
      <c r="X142" s="74" t="s">
        <v>618</v>
      </c>
      <c r="Y142" s="73"/>
      <c r="Z142" s="74" t="s">
        <v>618</v>
      </c>
      <c r="AA142" s="74" t="s">
        <v>618</v>
      </c>
      <c r="AB142" s="73"/>
      <c r="AC142" s="74" t="s">
        <v>618</v>
      </c>
      <c r="AD142" s="74" t="s">
        <v>618</v>
      </c>
      <c r="AE142" s="73"/>
      <c r="AF142" s="74" t="s">
        <v>618</v>
      </c>
      <c r="AG142" s="74" t="s">
        <v>618</v>
      </c>
      <c r="AH142" s="73"/>
      <c r="AI142" s="74" t="s">
        <v>618</v>
      </c>
      <c r="AJ142" s="74" t="s">
        <v>618</v>
      </c>
      <c r="AK142" s="73"/>
      <c r="AL142" s="74" t="s">
        <v>618</v>
      </c>
      <c r="AM142" s="74" t="s">
        <v>618</v>
      </c>
      <c r="AN142" s="73"/>
      <c r="AO142" s="74" t="s">
        <v>618</v>
      </c>
      <c r="AP142" s="74" t="s">
        <v>618</v>
      </c>
      <c r="AQ142" s="73"/>
      <c r="AR142" s="74" t="s">
        <v>618</v>
      </c>
      <c r="AS142" s="74" t="s">
        <v>618</v>
      </c>
      <c r="AT142" s="73"/>
      <c r="AU142" s="74" t="s">
        <v>618</v>
      </c>
      <c r="AV142" s="74" t="s">
        <v>618</v>
      </c>
      <c r="AW142" s="73"/>
    </row>
    <row r="143" spans="1:49" ht="15" customHeight="1">
      <c r="A143" s="295"/>
      <c r="B143" s="74" t="s">
        <v>346</v>
      </c>
      <c r="C143" s="78">
        <v>113</v>
      </c>
      <c r="D143" s="74" t="s">
        <v>410</v>
      </c>
      <c r="E143" s="74" t="s">
        <v>370</v>
      </c>
      <c r="F143" s="74" t="s">
        <v>87</v>
      </c>
      <c r="G143" s="74" t="s">
        <v>348</v>
      </c>
      <c r="H143" s="78">
        <v>425</v>
      </c>
      <c r="I143" s="78">
        <v>4268</v>
      </c>
      <c r="J143" s="78"/>
      <c r="K143" s="77">
        <v>2.0122156071194998E-7</v>
      </c>
      <c r="L143" s="77">
        <v>5.1347150806797876E-7</v>
      </c>
      <c r="M143" s="77">
        <v>3.7578931608352614E-7</v>
      </c>
      <c r="N143" s="74" t="s">
        <v>352</v>
      </c>
      <c r="O143" s="74" t="s">
        <v>844</v>
      </c>
      <c r="P143" s="76">
        <v>39448</v>
      </c>
      <c r="Q143" s="74" t="s">
        <v>351</v>
      </c>
      <c r="R143" s="74" t="s">
        <v>851</v>
      </c>
      <c r="S143" s="75">
        <v>39448</v>
      </c>
      <c r="T143" s="74" t="s">
        <v>618</v>
      </c>
      <c r="U143" s="74" t="s">
        <v>618</v>
      </c>
      <c r="V143" s="73"/>
      <c r="W143" s="74" t="s">
        <v>618</v>
      </c>
      <c r="X143" s="74" t="s">
        <v>618</v>
      </c>
      <c r="Y143" s="73"/>
      <c r="Z143" s="74" t="s">
        <v>618</v>
      </c>
      <c r="AA143" s="74" t="s">
        <v>618</v>
      </c>
      <c r="AB143" s="73"/>
      <c r="AC143" s="74" t="s">
        <v>618</v>
      </c>
      <c r="AD143" s="74" t="s">
        <v>618</v>
      </c>
      <c r="AE143" s="73"/>
      <c r="AF143" s="74" t="s">
        <v>618</v>
      </c>
      <c r="AG143" s="74" t="s">
        <v>618</v>
      </c>
      <c r="AH143" s="73"/>
      <c r="AI143" s="74" t="s">
        <v>618</v>
      </c>
      <c r="AJ143" s="74" t="s">
        <v>618</v>
      </c>
      <c r="AK143" s="73"/>
      <c r="AL143" s="74" t="s">
        <v>618</v>
      </c>
      <c r="AM143" s="74" t="s">
        <v>618</v>
      </c>
      <c r="AN143" s="73"/>
      <c r="AO143" s="74" t="s">
        <v>618</v>
      </c>
      <c r="AP143" s="74" t="s">
        <v>618</v>
      </c>
      <c r="AQ143" s="73"/>
      <c r="AR143" s="74" t="s">
        <v>618</v>
      </c>
      <c r="AS143" s="74" t="s">
        <v>618</v>
      </c>
      <c r="AT143" s="73"/>
      <c r="AU143" s="74" t="s">
        <v>618</v>
      </c>
      <c r="AV143" s="74" t="s">
        <v>618</v>
      </c>
      <c r="AW143" s="73"/>
    </row>
    <row r="144" spans="1:49" ht="15" customHeight="1">
      <c r="A144" s="295"/>
      <c r="B144" s="74" t="s">
        <v>346</v>
      </c>
      <c r="C144" s="78">
        <v>2324</v>
      </c>
      <c r="D144" s="74" t="s">
        <v>399</v>
      </c>
      <c r="E144" s="74" t="s">
        <v>400</v>
      </c>
      <c r="F144" s="74" t="s">
        <v>70</v>
      </c>
      <c r="G144" s="74" t="s">
        <v>348</v>
      </c>
      <c r="H144" s="78">
        <v>111</v>
      </c>
      <c r="I144" s="78">
        <v>1215</v>
      </c>
      <c r="J144" s="78"/>
      <c r="K144" s="77">
        <v>3.7844518526803656E-8</v>
      </c>
      <c r="L144" s="77">
        <v>2.7653940960916914E-7</v>
      </c>
      <c r="M144" s="77">
        <v>3.9712387074286061E-7</v>
      </c>
      <c r="N144" s="74" t="s">
        <v>352</v>
      </c>
      <c r="O144" s="74" t="s">
        <v>353</v>
      </c>
      <c r="P144" s="76">
        <v>39783</v>
      </c>
      <c r="Q144" s="74" t="s">
        <v>351</v>
      </c>
      <c r="R144" s="74" t="s">
        <v>848</v>
      </c>
      <c r="S144" s="76">
        <v>27942</v>
      </c>
      <c r="T144" s="74" t="s">
        <v>618</v>
      </c>
      <c r="U144" s="74" t="s">
        <v>618</v>
      </c>
      <c r="V144" s="73"/>
      <c r="W144" s="74" t="s">
        <v>618</v>
      </c>
      <c r="X144" s="74" t="s">
        <v>618</v>
      </c>
      <c r="Y144" s="73"/>
      <c r="Z144" s="74" t="s">
        <v>618</v>
      </c>
      <c r="AA144" s="74" t="s">
        <v>618</v>
      </c>
      <c r="AB144" s="73"/>
      <c r="AC144" s="74" t="s">
        <v>618</v>
      </c>
      <c r="AD144" s="74" t="s">
        <v>618</v>
      </c>
      <c r="AE144" s="73"/>
      <c r="AF144" s="74" t="s">
        <v>618</v>
      </c>
      <c r="AG144" s="74" t="s">
        <v>618</v>
      </c>
      <c r="AH144" s="73"/>
      <c r="AI144" s="74" t="s">
        <v>618</v>
      </c>
      <c r="AJ144" s="74" t="s">
        <v>618</v>
      </c>
      <c r="AK144" s="73"/>
      <c r="AL144" s="74" t="s">
        <v>618</v>
      </c>
      <c r="AM144" s="74" t="s">
        <v>618</v>
      </c>
      <c r="AN144" s="73"/>
      <c r="AO144" s="74" t="s">
        <v>618</v>
      </c>
      <c r="AP144" s="74" t="s">
        <v>618</v>
      </c>
      <c r="AQ144" s="73"/>
      <c r="AR144" s="74" t="s">
        <v>618</v>
      </c>
      <c r="AS144" s="74" t="s">
        <v>618</v>
      </c>
      <c r="AT144" s="73"/>
      <c r="AU144" s="74" t="s">
        <v>618</v>
      </c>
      <c r="AV144" s="74" t="s">
        <v>618</v>
      </c>
      <c r="AW144" s="73"/>
    </row>
    <row r="145" spans="1:49" ht="15" customHeight="1">
      <c r="A145" s="295"/>
      <c r="B145" s="74" t="s">
        <v>346</v>
      </c>
      <c r="C145" s="78">
        <v>6021</v>
      </c>
      <c r="D145" s="74" t="s">
        <v>438</v>
      </c>
      <c r="E145" s="74" t="s">
        <v>365</v>
      </c>
      <c r="F145" s="74" t="s">
        <v>88</v>
      </c>
      <c r="G145" s="74" t="s">
        <v>348</v>
      </c>
      <c r="H145" s="78">
        <v>456</v>
      </c>
      <c r="I145" s="78">
        <v>4028</v>
      </c>
      <c r="J145" s="78"/>
      <c r="K145" s="77">
        <v>1.4129310908719778E-6</v>
      </c>
      <c r="L145" s="77">
        <v>2.0831058390258529E-4</v>
      </c>
      <c r="M145" s="77">
        <v>1.4042141335391257E-4</v>
      </c>
      <c r="N145" s="74" t="s">
        <v>352</v>
      </c>
      <c r="O145" s="74" t="s">
        <v>353</v>
      </c>
      <c r="P145" s="75">
        <v>37926</v>
      </c>
      <c r="Q145" s="74" t="s">
        <v>351</v>
      </c>
      <c r="R145" s="74" t="s">
        <v>850</v>
      </c>
      <c r="S145" s="75">
        <v>29403</v>
      </c>
      <c r="T145" s="74" t="s">
        <v>618</v>
      </c>
      <c r="U145" s="74" t="s">
        <v>618</v>
      </c>
      <c r="V145" s="73"/>
      <c r="W145" s="74" t="s">
        <v>618</v>
      </c>
      <c r="X145" s="74" t="s">
        <v>618</v>
      </c>
      <c r="Y145" s="73"/>
      <c r="Z145" s="74" t="s">
        <v>618</v>
      </c>
      <c r="AA145" s="74" t="s">
        <v>618</v>
      </c>
      <c r="AB145" s="73"/>
      <c r="AC145" s="74" t="s">
        <v>618</v>
      </c>
      <c r="AD145" s="74" t="s">
        <v>618</v>
      </c>
      <c r="AE145" s="73"/>
      <c r="AF145" s="74" t="s">
        <v>618</v>
      </c>
      <c r="AG145" s="74" t="s">
        <v>618</v>
      </c>
      <c r="AH145" s="73"/>
      <c r="AI145" s="74" t="s">
        <v>618</v>
      </c>
      <c r="AJ145" s="74" t="s">
        <v>618</v>
      </c>
      <c r="AK145" s="73"/>
      <c r="AL145" s="74" t="s">
        <v>618</v>
      </c>
      <c r="AM145" s="74" t="s">
        <v>618</v>
      </c>
      <c r="AN145" s="73"/>
      <c r="AO145" s="74" t="s">
        <v>618</v>
      </c>
      <c r="AP145" s="74" t="s">
        <v>618</v>
      </c>
      <c r="AQ145" s="73"/>
      <c r="AR145" s="74" t="s">
        <v>618</v>
      </c>
      <c r="AS145" s="74" t="s">
        <v>618</v>
      </c>
      <c r="AT145" s="73"/>
      <c r="AU145" s="74" t="s">
        <v>618</v>
      </c>
      <c r="AV145" s="74" t="s">
        <v>618</v>
      </c>
      <c r="AW145" s="73"/>
    </row>
    <row r="146" spans="1:49" ht="15" customHeight="1">
      <c r="A146" s="295"/>
      <c r="B146" s="74" t="s">
        <v>346</v>
      </c>
      <c r="C146" s="78">
        <v>6021</v>
      </c>
      <c r="D146" s="74" t="s">
        <v>438</v>
      </c>
      <c r="E146" s="74" t="s">
        <v>365</v>
      </c>
      <c r="F146" s="74" t="s">
        <v>89</v>
      </c>
      <c r="G146" s="74" t="s">
        <v>348</v>
      </c>
      <c r="H146" s="78">
        <v>456</v>
      </c>
      <c r="I146" s="78">
        <v>4269</v>
      </c>
      <c r="J146" s="78"/>
      <c r="K146" s="77">
        <v>3.3055418820679457E-7</v>
      </c>
      <c r="L146" s="77">
        <v>1.4959227510736955E-6</v>
      </c>
      <c r="M146" s="77">
        <v>1.8335717278189152E-6</v>
      </c>
      <c r="N146" s="74" t="s">
        <v>352</v>
      </c>
      <c r="O146" s="74" t="s">
        <v>353</v>
      </c>
      <c r="P146" s="75">
        <v>38108</v>
      </c>
      <c r="Q146" s="74" t="s">
        <v>351</v>
      </c>
      <c r="R146" s="74" t="s">
        <v>850</v>
      </c>
      <c r="S146" s="75">
        <v>29160</v>
      </c>
      <c r="T146" s="74" t="s">
        <v>618</v>
      </c>
      <c r="U146" s="74" t="s">
        <v>618</v>
      </c>
      <c r="V146" s="73"/>
      <c r="W146" s="74" t="s">
        <v>618</v>
      </c>
      <c r="X146" s="74" t="s">
        <v>618</v>
      </c>
      <c r="Y146" s="73"/>
      <c r="Z146" s="74" t="s">
        <v>618</v>
      </c>
      <c r="AA146" s="74" t="s">
        <v>618</v>
      </c>
      <c r="AB146" s="73"/>
      <c r="AC146" s="74" t="s">
        <v>618</v>
      </c>
      <c r="AD146" s="74" t="s">
        <v>618</v>
      </c>
      <c r="AE146" s="73"/>
      <c r="AF146" s="74" t="s">
        <v>618</v>
      </c>
      <c r="AG146" s="74" t="s">
        <v>618</v>
      </c>
      <c r="AH146" s="73"/>
      <c r="AI146" s="74" t="s">
        <v>618</v>
      </c>
      <c r="AJ146" s="74" t="s">
        <v>618</v>
      </c>
      <c r="AK146" s="73"/>
      <c r="AL146" s="74" t="s">
        <v>618</v>
      </c>
      <c r="AM146" s="74" t="s">
        <v>618</v>
      </c>
      <c r="AN146" s="73"/>
      <c r="AO146" s="74" t="s">
        <v>618</v>
      </c>
      <c r="AP146" s="74" t="s">
        <v>618</v>
      </c>
      <c r="AQ146" s="73"/>
      <c r="AR146" s="74" t="s">
        <v>618</v>
      </c>
      <c r="AS146" s="74" t="s">
        <v>618</v>
      </c>
      <c r="AT146" s="73"/>
      <c r="AU146" s="74" t="s">
        <v>618</v>
      </c>
      <c r="AV146" s="74" t="s">
        <v>618</v>
      </c>
      <c r="AW146" s="73"/>
    </row>
    <row r="147" spans="1:49" ht="15" customHeight="1">
      <c r="A147" s="295"/>
      <c r="B147" s="74" t="s">
        <v>346</v>
      </c>
      <c r="C147" s="78">
        <v>7097</v>
      </c>
      <c r="D147" s="74" t="s">
        <v>409</v>
      </c>
      <c r="E147" s="74" t="s">
        <v>372</v>
      </c>
      <c r="F147" s="74" t="s">
        <v>70</v>
      </c>
      <c r="G147" s="74" t="s">
        <v>348</v>
      </c>
      <c r="H147" s="78">
        <v>580</v>
      </c>
      <c r="I147" s="78">
        <v>6361</v>
      </c>
      <c r="J147" s="78"/>
      <c r="K147" s="77">
        <v>2.5362223170317262E-7</v>
      </c>
      <c r="L147" s="77">
        <v>2.8532501066606921E-7</v>
      </c>
      <c r="M147" s="77">
        <v>7.3516248456565669E-7</v>
      </c>
      <c r="N147" s="74" t="s">
        <v>352</v>
      </c>
      <c r="O147" s="74" t="s">
        <v>356</v>
      </c>
      <c r="P147" s="76">
        <v>33786</v>
      </c>
      <c r="Q147" s="74" t="s">
        <v>351</v>
      </c>
      <c r="R147" s="74" t="s">
        <v>850</v>
      </c>
      <c r="S147" s="75">
        <v>33939</v>
      </c>
      <c r="T147" s="74" t="s">
        <v>618</v>
      </c>
      <c r="U147" s="74" t="s">
        <v>618</v>
      </c>
      <c r="V147" s="73"/>
      <c r="W147" s="74" t="s">
        <v>618</v>
      </c>
      <c r="X147" s="74" t="s">
        <v>618</v>
      </c>
      <c r="Y147" s="73"/>
      <c r="Z147" s="74" t="s">
        <v>618</v>
      </c>
      <c r="AA147" s="74" t="s">
        <v>618</v>
      </c>
      <c r="AB147" s="73"/>
      <c r="AC147" s="74" t="s">
        <v>618</v>
      </c>
      <c r="AD147" s="74" t="s">
        <v>618</v>
      </c>
      <c r="AE147" s="73"/>
      <c r="AF147" s="74" t="s">
        <v>618</v>
      </c>
      <c r="AG147" s="74" t="s">
        <v>618</v>
      </c>
      <c r="AH147" s="73"/>
      <c r="AI147" s="74" t="s">
        <v>618</v>
      </c>
      <c r="AJ147" s="74" t="s">
        <v>618</v>
      </c>
      <c r="AK147" s="73"/>
      <c r="AL147" s="74" t="s">
        <v>618</v>
      </c>
      <c r="AM147" s="74" t="s">
        <v>618</v>
      </c>
      <c r="AN147" s="73"/>
      <c r="AO147" s="74" t="s">
        <v>618</v>
      </c>
      <c r="AP147" s="74" t="s">
        <v>618</v>
      </c>
      <c r="AQ147" s="73"/>
      <c r="AR147" s="74" t="s">
        <v>618</v>
      </c>
      <c r="AS147" s="74" t="s">
        <v>618</v>
      </c>
      <c r="AT147" s="73"/>
      <c r="AU147" s="74" t="s">
        <v>618</v>
      </c>
      <c r="AV147" s="74" t="s">
        <v>618</v>
      </c>
      <c r="AW147" s="73"/>
    </row>
    <row r="148" spans="1:49" ht="15" customHeight="1">
      <c r="A148" s="295"/>
      <c r="B148" s="74" t="s">
        <v>346</v>
      </c>
      <c r="C148" s="78">
        <v>7213</v>
      </c>
      <c r="D148" s="74" t="s">
        <v>408</v>
      </c>
      <c r="E148" s="74" t="s">
        <v>406</v>
      </c>
      <c r="F148" s="74" t="s">
        <v>18</v>
      </c>
      <c r="G148" s="74" t="s">
        <v>348</v>
      </c>
      <c r="H148" s="78">
        <v>431</v>
      </c>
      <c r="I148" s="78">
        <v>4923</v>
      </c>
      <c r="J148" s="78"/>
      <c r="K148" s="77">
        <v>2.8112042865930311E-7</v>
      </c>
      <c r="L148" s="77">
        <v>8.3234796071777874E-6</v>
      </c>
      <c r="M148" s="77">
        <v>8.908227421191542E-6</v>
      </c>
      <c r="N148" s="74" t="s">
        <v>352</v>
      </c>
      <c r="O148" s="74" t="s">
        <v>356</v>
      </c>
      <c r="P148" s="76">
        <v>37742</v>
      </c>
      <c r="Q148" s="74" t="s">
        <v>351</v>
      </c>
      <c r="R148" s="74" t="s">
        <v>850</v>
      </c>
      <c r="S148" s="75">
        <v>37742</v>
      </c>
      <c r="T148" s="74" t="s">
        <v>618</v>
      </c>
      <c r="U148" s="74" t="s">
        <v>618</v>
      </c>
      <c r="V148" s="73"/>
      <c r="W148" s="74" t="s">
        <v>618</v>
      </c>
      <c r="X148" s="74" t="s">
        <v>618</v>
      </c>
      <c r="Y148" s="73"/>
      <c r="Z148" s="74" t="s">
        <v>618</v>
      </c>
      <c r="AA148" s="74" t="s">
        <v>618</v>
      </c>
      <c r="AB148" s="73"/>
      <c r="AC148" s="74" t="s">
        <v>618</v>
      </c>
      <c r="AD148" s="74" t="s">
        <v>618</v>
      </c>
      <c r="AE148" s="73"/>
      <c r="AF148" s="74" t="s">
        <v>618</v>
      </c>
      <c r="AG148" s="74" t="s">
        <v>618</v>
      </c>
      <c r="AH148" s="73"/>
      <c r="AI148" s="74" t="s">
        <v>618</v>
      </c>
      <c r="AJ148" s="74" t="s">
        <v>618</v>
      </c>
      <c r="AK148" s="73"/>
      <c r="AL148" s="74" t="s">
        <v>618</v>
      </c>
      <c r="AM148" s="74" t="s">
        <v>618</v>
      </c>
      <c r="AN148" s="73"/>
      <c r="AO148" s="74" t="s">
        <v>618</v>
      </c>
      <c r="AP148" s="74" t="s">
        <v>618</v>
      </c>
      <c r="AQ148" s="73"/>
      <c r="AR148" s="74" t="s">
        <v>618</v>
      </c>
      <c r="AS148" s="74" t="s">
        <v>618</v>
      </c>
      <c r="AT148" s="73"/>
      <c r="AU148" s="74" t="s">
        <v>618</v>
      </c>
      <c r="AV148" s="74" t="s">
        <v>618</v>
      </c>
      <c r="AW148" s="73"/>
    </row>
    <row r="149" spans="1:49" ht="15" customHeight="1">
      <c r="A149" s="295"/>
      <c r="B149" s="74" t="s">
        <v>346</v>
      </c>
      <c r="C149" s="78">
        <v>3140</v>
      </c>
      <c r="D149" s="74" t="s">
        <v>498</v>
      </c>
      <c r="E149" s="74" t="s">
        <v>433</v>
      </c>
      <c r="F149" s="74" t="s">
        <v>134</v>
      </c>
      <c r="G149" s="74" t="s">
        <v>348</v>
      </c>
      <c r="H149" s="78">
        <v>330</v>
      </c>
      <c r="I149" s="78">
        <v>3345</v>
      </c>
      <c r="J149" s="78"/>
      <c r="K149" s="77">
        <v>8.3236432709300935E-7</v>
      </c>
      <c r="L149" s="77">
        <v>4.6311678092379267E-6</v>
      </c>
      <c r="M149" s="77">
        <v>1.4692010700393589E-5</v>
      </c>
      <c r="N149" s="74" t="s">
        <v>352</v>
      </c>
      <c r="O149" s="74" t="s">
        <v>353</v>
      </c>
      <c r="P149" s="76">
        <v>23743</v>
      </c>
      <c r="Q149" s="74" t="s">
        <v>351</v>
      </c>
      <c r="R149" s="74" t="s">
        <v>865</v>
      </c>
      <c r="S149" s="75">
        <v>40118</v>
      </c>
      <c r="T149" s="74" t="s">
        <v>618</v>
      </c>
      <c r="U149" s="74" t="s">
        <v>618</v>
      </c>
      <c r="V149" s="73"/>
      <c r="W149" s="74" t="s">
        <v>618</v>
      </c>
      <c r="X149" s="74" t="s">
        <v>618</v>
      </c>
      <c r="Y149" s="73"/>
      <c r="Z149" s="74" t="s">
        <v>618</v>
      </c>
      <c r="AA149" s="74" t="s">
        <v>618</v>
      </c>
      <c r="AB149" s="73"/>
      <c r="AC149" s="74" t="s">
        <v>618</v>
      </c>
      <c r="AD149" s="74" t="s">
        <v>618</v>
      </c>
      <c r="AE149" s="73"/>
      <c r="AF149" s="74" t="s">
        <v>618</v>
      </c>
      <c r="AG149" s="74" t="s">
        <v>618</v>
      </c>
      <c r="AH149" s="73"/>
      <c r="AI149" s="74" t="s">
        <v>618</v>
      </c>
      <c r="AJ149" s="74" t="s">
        <v>618</v>
      </c>
      <c r="AK149" s="73"/>
      <c r="AL149" s="74" t="s">
        <v>618</v>
      </c>
      <c r="AM149" s="74" t="s">
        <v>618</v>
      </c>
      <c r="AN149" s="73"/>
      <c r="AO149" s="74" t="s">
        <v>618</v>
      </c>
      <c r="AP149" s="74" t="s">
        <v>618</v>
      </c>
      <c r="AQ149" s="73"/>
      <c r="AR149" s="74" t="s">
        <v>618</v>
      </c>
      <c r="AS149" s="74" t="s">
        <v>618</v>
      </c>
      <c r="AT149" s="73"/>
      <c r="AU149" s="74" t="s">
        <v>618</v>
      </c>
      <c r="AV149" s="74" t="s">
        <v>618</v>
      </c>
      <c r="AW149" s="73"/>
    </row>
    <row r="150" spans="1:49" ht="15" customHeight="1">
      <c r="A150" s="295"/>
      <c r="B150" s="74" t="s">
        <v>346</v>
      </c>
      <c r="C150" s="78">
        <v>963</v>
      </c>
      <c r="D150" s="74" t="s">
        <v>864</v>
      </c>
      <c r="E150" s="74" t="s">
        <v>419</v>
      </c>
      <c r="F150" s="74" t="s">
        <v>123</v>
      </c>
      <c r="G150" s="74" t="s">
        <v>348</v>
      </c>
      <c r="H150" s="78">
        <v>229.4</v>
      </c>
      <c r="I150" s="78">
        <v>1924.9</v>
      </c>
      <c r="J150" s="78"/>
      <c r="K150" s="77">
        <v>3.7099999999999997E-7</v>
      </c>
      <c r="L150" s="77">
        <v>2.5000000000000002E-6</v>
      </c>
      <c r="M150" s="77">
        <v>1.7099999999999999E-6</v>
      </c>
      <c r="N150" s="74" t="s">
        <v>349</v>
      </c>
      <c r="O150" s="74" t="s">
        <v>350</v>
      </c>
      <c r="P150" s="76">
        <v>39934</v>
      </c>
      <c r="Q150" s="74" t="s">
        <v>352</v>
      </c>
      <c r="R150" s="74" t="s">
        <v>353</v>
      </c>
      <c r="S150" s="76">
        <v>39934</v>
      </c>
      <c r="T150" s="74" t="s">
        <v>351</v>
      </c>
      <c r="U150" s="74" t="s">
        <v>863</v>
      </c>
      <c r="V150" s="76">
        <v>39934</v>
      </c>
      <c r="W150" s="74" t="s">
        <v>360</v>
      </c>
      <c r="X150" s="74" t="s">
        <v>427</v>
      </c>
      <c r="Y150" s="76">
        <v>39934</v>
      </c>
      <c r="Z150" s="74" t="s">
        <v>618</v>
      </c>
      <c r="AA150" s="74" t="s">
        <v>618</v>
      </c>
      <c r="AB150" s="73"/>
      <c r="AC150" s="74" t="s">
        <v>618</v>
      </c>
      <c r="AD150" s="74" t="s">
        <v>618</v>
      </c>
      <c r="AE150" s="73"/>
      <c r="AF150" s="74" t="s">
        <v>618</v>
      </c>
      <c r="AG150" s="74" t="s">
        <v>618</v>
      </c>
      <c r="AH150" s="73"/>
      <c r="AI150" s="74" t="s">
        <v>618</v>
      </c>
      <c r="AJ150" s="74" t="s">
        <v>618</v>
      </c>
      <c r="AK150" s="73"/>
      <c r="AL150" s="74" t="s">
        <v>618</v>
      </c>
      <c r="AM150" s="74" t="s">
        <v>618</v>
      </c>
      <c r="AN150" s="73"/>
      <c r="AO150" s="74" t="s">
        <v>618</v>
      </c>
      <c r="AP150" s="74" t="s">
        <v>618</v>
      </c>
      <c r="AQ150" s="73"/>
      <c r="AR150" s="74" t="s">
        <v>618</v>
      </c>
      <c r="AS150" s="74" t="s">
        <v>618</v>
      </c>
      <c r="AT150" s="73"/>
      <c r="AU150" s="74" t="s">
        <v>618</v>
      </c>
      <c r="AV150" s="74" t="s">
        <v>618</v>
      </c>
      <c r="AW150" s="73"/>
    </row>
    <row r="151" spans="1:49" ht="15" customHeight="1">
      <c r="A151" s="295"/>
      <c r="B151" s="74" t="s">
        <v>346</v>
      </c>
      <c r="C151" s="78">
        <v>6137</v>
      </c>
      <c r="D151" s="74" t="s">
        <v>527</v>
      </c>
      <c r="E151" s="74" t="s">
        <v>413</v>
      </c>
      <c r="F151" s="74" t="s">
        <v>252</v>
      </c>
      <c r="G151" s="74" t="s">
        <v>348</v>
      </c>
      <c r="H151" s="78">
        <v>265</v>
      </c>
      <c r="I151" s="78">
        <v>2518</v>
      </c>
      <c r="J151" s="78"/>
      <c r="K151" s="77">
        <v>3.5154786691610486E-6</v>
      </c>
      <c r="L151" s="77">
        <v>5.6928124738501844E-5</v>
      </c>
      <c r="M151" s="77">
        <v>4.3585706977840457E-5</v>
      </c>
      <c r="N151" s="74" t="s">
        <v>349</v>
      </c>
      <c r="O151" s="74" t="s">
        <v>350</v>
      </c>
      <c r="P151" s="75">
        <v>38443</v>
      </c>
      <c r="Q151" s="74" t="s">
        <v>352</v>
      </c>
      <c r="R151" s="74" t="s">
        <v>353</v>
      </c>
      <c r="S151" s="75">
        <v>38292</v>
      </c>
      <c r="T151" s="74" t="s">
        <v>351</v>
      </c>
      <c r="U151" s="74" t="s">
        <v>851</v>
      </c>
      <c r="V151" s="75">
        <v>28946</v>
      </c>
      <c r="W151" s="74" t="s">
        <v>618</v>
      </c>
      <c r="X151" s="74" t="s">
        <v>618</v>
      </c>
      <c r="Y151" s="73"/>
      <c r="Z151" s="74" t="s">
        <v>618</v>
      </c>
      <c r="AA151" s="74" t="s">
        <v>618</v>
      </c>
      <c r="AB151" s="73"/>
      <c r="AC151" s="74" t="s">
        <v>618</v>
      </c>
      <c r="AD151" s="74" t="s">
        <v>618</v>
      </c>
      <c r="AE151" s="73"/>
      <c r="AF151" s="74" t="s">
        <v>618</v>
      </c>
      <c r="AG151" s="74" t="s">
        <v>618</v>
      </c>
      <c r="AH151" s="73"/>
      <c r="AI151" s="74" t="s">
        <v>618</v>
      </c>
      <c r="AJ151" s="74" t="s">
        <v>618</v>
      </c>
      <c r="AK151" s="73"/>
      <c r="AL151" s="74" t="s">
        <v>618</v>
      </c>
      <c r="AM151" s="74" t="s">
        <v>618</v>
      </c>
      <c r="AN151" s="73"/>
      <c r="AO151" s="74" t="s">
        <v>618</v>
      </c>
      <c r="AP151" s="74" t="s">
        <v>618</v>
      </c>
      <c r="AQ151" s="73"/>
      <c r="AR151" s="74" t="s">
        <v>618</v>
      </c>
      <c r="AS151" s="74" t="s">
        <v>618</v>
      </c>
      <c r="AT151" s="73"/>
      <c r="AU151" s="74" t="s">
        <v>618</v>
      </c>
      <c r="AV151" s="74" t="s">
        <v>618</v>
      </c>
      <c r="AW151" s="73"/>
    </row>
    <row r="152" spans="1:49" ht="15" customHeight="1">
      <c r="A152" s="295"/>
      <c r="B152" s="74" t="s">
        <v>346</v>
      </c>
      <c r="C152" s="78">
        <v>7213</v>
      </c>
      <c r="D152" s="74" t="s">
        <v>408</v>
      </c>
      <c r="E152" s="74" t="s">
        <v>406</v>
      </c>
      <c r="F152" s="74" t="s">
        <v>19</v>
      </c>
      <c r="G152" s="74" t="s">
        <v>348</v>
      </c>
      <c r="H152" s="78">
        <v>434</v>
      </c>
      <c r="I152" s="78">
        <v>5041</v>
      </c>
      <c r="J152" s="78"/>
      <c r="K152" s="77">
        <v>3.7685754589517347E-7</v>
      </c>
      <c r="L152" s="77">
        <v>4.9976762197477986E-6</v>
      </c>
      <c r="M152" s="77">
        <v>4.7297168411299554E-6</v>
      </c>
      <c r="N152" s="74" t="s">
        <v>349</v>
      </c>
      <c r="O152" s="74" t="s">
        <v>359</v>
      </c>
      <c r="P152" s="75">
        <v>37681</v>
      </c>
      <c r="Q152" s="74" t="s">
        <v>352</v>
      </c>
      <c r="R152" s="74" t="s">
        <v>356</v>
      </c>
      <c r="S152" s="75">
        <v>37742</v>
      </c>
      <c r="T152" s="74" t="s">
        <v>351</v>
      </c>
      <c r="U152" s="74" t="s">
        <v>850</v>
      </c>
      <c r="V152" s="75">
        <v>37742</v>
      </c>
      <c r="W152" s="74" t="s">
        <v>618</v>
      </c>
      <c r="X152" s="74" t="s">
        <v>618</v>
      </c>
      <c r="Y152" s="73"/>
      <c r="Z152" s="74" t="s">
        <v>618</v>
      </c>
      <c r="AA152" s="74" t="s">
        <v>618</v>
      </c>
      <c r="AB152" s="73"/>
      <c r="AC152" s="74" t="s">
        <v>618</v>
      </c>
      <c r="AD152" s="74" t="s">
        <v>618</v>
      </c>
      <c r="AE152" s="73"/>
      <c r="AF152" s="74" t="s">
        <v>618</v>
      </c>
      <c r="AG152" s="74" t="s">
        <v>618</v>
      </c>
      <c r="AH152" s="73"/>
      <c r="AI152" s="74" t="s">
        <v>618</v>
      </c>
      <c r="AJ152" s="74" t="s">
        <v>618</v>
      </c>
      <c r="AK152" s="73"/>
      <c r="AL152" s="74" t="s">
        <v>618</v>
      </c>
      <c r="AM152" s="74" t="s">
        <v>618</v>
      </c>
      <c r="AN152" s="73"/>
      <c r="AO152" s="74" t="s">
        <v>618</v>
      </c>
      <c r="AP152" s="74" t="s">
        <v>618</v>
      </c>
      <c r="AQ152" s="73"/>
      <c r="AR152" s="74" t="s">
        <v>618</v>
      </c>
      <c r="AS152" s="74" t="s">
        <v>618</v>
      </c>
      <c r="AT152" s="73"/>
      <c r="AU152" s="74" t="s">
        <v>618</v>
      </c>
      <c r="AV152" s="74" t="s">
        <v>618</v>
      </c>
      <c r="AW152" s="73"/>
    </row>
    <row r="153" spans="1:49" s="70" customFormat="1" ht="15" customHeight="1">
      <c r="A153" s="72"/>
      <c r="B153" s="87"/>
      <c r="C153" s="90"/>
      <c r="D153" s="87"/>
      <c r="E153" s="87"/>
      <c r="F153" s="87"/>
      <c r="G153" s="87"/>
      <c r="H153" s="90"/>
      <c r="I153" s="90"/>
      <c r="J153" s="89">
        <v>5</v>
      </c>
      <c r="K153" s="71">
        <f>AVERAGE(K142:K152)</f>
        <v>7.0418289001082863E-7</v>
      </c>
      <c r="L153" s="71">
        <f>AVERAGE(L142:L152)</f>
        <v>2.6218049602220648E-5</v>
      </c>
      <c r="M153" s="71">
        <f>AVERAGE(M142:M152)</f>
        <v>1.9841288562462982E-5</v>
      </c>
      <c r="N153" s="87"/>
      <c r="O153" s="87"/>
      <c r="P153" s="92"/>
      <c r="Q153" s="87"/>
      <c r="R153" s="87"/>
      <c r="S153" s="92"/>
      <c r="T153" s="87"/>
      <c r="U153" s="87"/>
      <c r="V153" s="88"/>
      <c r="W153" s="87"/>
      <c r="X153" s="87"/>
      <c r="Y153" s="86"/>
      <c r="Z153" s="87"/>
      <c r="AA153" s="87"/>
      <c r="AB153" s="86"/>
      <c r="AC153" s="87"/>
      <c r="AD153" s="87"/>
      <c r="AE153" s="86"/>
      <c r="AF153" s="87"/>
      <c r="AG153" s="87"/>
      <c r="AH153" s="86"/>
      <c r="AI153" s="87"/>
      <c r="AJ153" s="87"/>
      <c r="AK153" s="86"/>
      <c r="AL153" s="87"/>
      <c r="AM153" s="87"/>
      <c r="AN153" s="86"/>
      <c r="AO153" s="87"/>
      <c r="AP153" s="87"/>
      <c r="AQ153" s="86"/>
      <c r="AR153" s="87"/>
      <c r="AS153" s="87"/>
      <c r="AT153" s="86"/>
      <c r="AU153" s="87"/>
      <c r="AV153" s="87"/>
      <c r="AW153" s="86"/>
    </row>
    <row r="154" spans="1:49" ht="15" customHeight="1">
      <c r="A154" s="295" t="s">
        <v>862</v>
      </c>
      <c r="B154" s="74" t="s">
        <v>346</v>
      </c>
      <c r="C154" s="78">
        <v>10075</v>
      </c>
      <c r="D154" s="74" t="s">
        <v>445</v>
      </c>
      <c r="E154" s="74" t="s">
        <v>446</v>
      </c>
      <c r="F154" s="74" t="s">
        <v>277</v>
      </c>
      <c r="G154" s="74" t="s">
        <v>348</v>
      </c>
      <c r="H154" s="78">
        <v>83</v>
      </c>
      <c r="I154" s="78">
        <v>847</v>
      </c>
      <c r="J154" s="78"/>
      <c r="K154" s="77">
        <v>1.2514460084571943E-6</v>
      </c>
      <c r="L154" s="77">
        <v>1.1829854790906106E-6</v>
      </c>
      <c r="M154" s="77">
        <v>1.6916599259124455E-6</v>
      </c>
      <c r="N154" s="74" t="s">
        <v>349</v>
      </c>
      <c r="O154" s="74" t="s">
        <v>359</v>
      </c>
      <c r="P154" s="75">
        <v>39448</v>
      </c>
      <c r="Q154" s="74" t="s">
        <v>360</v>
      </c>
      <c r="R154" s="74" t="s">
        <v>361</v>
      </c>
      <c r="S154" s="75">
        <v>39448</v>
      </c>
      <c r="T154" s="74" t="s">
        <v>352</v>
      </c>
      <c r="U154" s="74" t="s">
        <v>846</v>
      </c>
      <c r="V154" s="75">
        <v>39448</v>
      </c>
      <c r="W154" s="74" t="s">
        <v>618</v>
      </c>
      <c r="X154" s="74" t="s">
        <v>618</v>
      </c>
      <c r="Y154" s="73"/>
      <c r="Z154" s="74" t="s">
        <v>618</v>
      </c>
      <c r="AA154" s="74" t="s">
        <v>618</v>
      </c>
      <c r="AB154" s="73"/>
      <c r="AC154" s="74" t="s">
        <v>618</v>
      </c>
      <c r="AD154" s="74" t="s">
        <v>618</v>
      </c>
      <c r="AE154" s="73"/>
      <c r="AF154" s="74" t="s">
        <v>618</v>
      </c>
      <c r="AG154" s="74" t="s">
        <v>618</v>
      </c>
      <c r="AH154" s="73"/>
      <c r="AI154" s="74" t="s">
        <v>618</v>
      </c>
      <c r="AJ154" s="74" t="s">
        <v>618</v>
      </c>
      <c r="AK154" s="73"/>
      <c r="AL154" s="74" t="s">
        <v>618</v>
      </c>
      <c r="AM154" s="74" t="s">
        <v>618</v>
      </c>
      <c r="AN154" s="73"/>
      <c r="AO154" s="74" t="s">
        <v>618</v>
      </c>
      <c r="AP154" s="74" t="s">
        <v>618</v>
      </c>
      <c r="AQ154" s="73"/>
      <c r="AR154" s="74" t="s">
        <v>618</v>
      </c>
      <c r="AS154" s="74" t="s">
        <v>618</v>
      </c>
      <c r="AT154" s="73"/>
      <c r="AU154" s="74" t="s">
        <v>618</v>
      </c>
      <c r="AV154" s="74" t="s">
        <v>618</v>
      </c>
      <c r="AW154" s="73"/>
    </row>
    <row r="155" spans="1:49" ht="15" customHeight="1">
      <c r="A155" s="295"/>
      <c r="B155" s="74" t="s">
        <v>346</v>
      </c>
      <c r="C155" s="78">
        <v>10075</v>
      </c>
      <c r="D155" s="74" t="s">
        <v>445</v>
      </c>
      <c r="E155" s="74" t="s">
        <v>446</v>
      </c>
      <c r="F155" s="74" t="s">
        <v>278</v>
      </c>
      <c r="G155" s="74" t="s">
        <v>348</v>
      </c>
      <c r="H155" s="78">
        <v>79.2</v>
      </c>
      <c r="I155" s="78">
        <v>913</v>
      </c>
      <c r="J155" s="78"/>
      <c r="K155" s="77">
        <v>9.4063545897809544E-7</v>
      </c>
      <c r="L155" s="77">
        <v>7.0547659423357163E-7</v>
      </c>
      <c r="M155" s="77">
        <v>1.1757943237226194E-6</v>
      </c>
      <c r="N155" s="74" t="s">
        <v>349</v>
      </c>
      <c r="O155" s="74" t="s">
        <v>618</v>
      </c>
      <c r="P155" s="76">
        <v>39083</v>
      </c>
      <c r="Q155" s="74" t="s">
        <v>360</v>
      </c>
      <c r="R155" s="74" t="s">
        <v>361</v>
      </c>
      <c r="S155" s="76">
        <v>39083</v>
      </c>
      <c r="T155" s="74" t="s">
        <v>352</v>
      </c>
      <c r="U155" s="74" t="s">
        <v>846</v>
      </c>
      <c r="V155" s="76">
        <v>39083</v>
      </c>
      <c r="W155" s="74" t="s">
        <v>618</v>
      </c>
      <c r="X155" s="74" t="s">
        <v>618</v>
      </c>
      <c r="Y155" s="79"/>
      <c r="Z155" s="74" t="s">
        <v>618</v>
      </c>
      <c r="AA155" s="74" t="s">
        <v>618</v>
      </c>
      <c r="AB155" s="73"/>
      <c r="AC155" s="74" t="s">
        <v>618</v>
      </c>
      <c r="AD155" s="74" t="s">
        <v>618</v>
      </c>
      <c r="AE155" s="73"/>
      <c r="AF155" s="74" t="s">
        <v>618</v>
      </c>
      <c r="AG155" s="74" t="s">
        <v>618</v>
      </c>
      <c r="AH155" s="73"/>
      <c r="AI155" s="74" t="s">
        <v>618</v>
      </c>
      <c r="AJ155" s="74" t="s">
        <v>618</v>
      </c>
      <c r="AK155" s="73"/>
      <c r="AL155" s="74" t="s">
        <v>618</v>
      </c>
      <c r="AM155" s="74" t="s">
        <v>618</v>
      </c>
      <c r="AN155" s="73"/>
      <c r="AO155" s="74" t="s">
        <v>618</v>
      </c>
      <c r="AP155" s="74" t="s">
        <v>618</v>
      </c>
      <c r="AQ155" s="73"/>
      <c r="AR155" s="74" t="s">
        <v>618</v>
      </c>
      <c r="AS155" s="74" t="s">
        <v>618</v>
      </c>
      <c r="AT155" s="73"/>
      <c r="AU155" s="74" t="s">
        <v>618</v>
      </c>
      <c r="AV155" s="74" t="s">
        <v>618</v>
      </c>
      <c r="AW155" s="73"/>
    </row>
    <row r="156" spans="1:49" s="70" customFormat="1" ht="15" customHeight="1">
      <c r="A156" s="72"/>
      <c r="B156" s="87"/>
      <c r="C156" s="90"/>
      <c r="D156" s="87"/>
      <c r="E156" s="87"/>
      <c r="F156" s="87"/>
      <c r="G156" s="87"/>
      <c r="H156" s="90"/>
      <c r="I156" s="90"/>
      <c r="J156" s="90">
        <v>6</v>
      </c>
      <c r="K156" s="84">
        <f>AVERAGE(K154:K155)</f>
        <v>1.0960407337176449E-6</v>
      </c>
      <c r="L156" s="84">
        <f>AVERAGE(L154:L155)</f>
        <v>9.4423103666209106E-7</v>
      </c>
      <c r="M156" s="84">
        <f>AVERAGE(M154:M155)</f>
        <v>1.4337271248175325E-6</v>
      </c>
      <c r="N156" s="87"/>
      <c r="O156" s="87"/>
      <c r="P156" s="92"/>
      <c r="Q156" s="87"/>
      <c r="R156" s="87"/>
      <c r="S156" s="92"/>
      <c r="T156" s="87"/>
      <c r="U156" s="87"/>
      <c r="V156" s="94"/>
      <c r="W156" s="87"/>
      <c r="X156" s="87"/>
      <c r="Y156" s="93"/>
      <c r="Z156" s="87"/>
      <c r="AA156" s="87"/>
      <c r="AB156" s="86"/>
      <c r="AC156" s="87"/>
      <c r="AD156" s="87"/>
      <c r="AE156" s="86"/>
      <c r="AF156" s="87"/>
      <c r="AG156" s="87"/>
      <c r="AH156" s="86"/>
      <c r="AI156" s="87"/>
      <c r="AJ156" s="87"/>
      <c r="AK156" s="86"/>
      <c r="AL156" s="87"/>
      <c r="AM156" s="87"/>
      <c r="AN156" s="86"/>
      <c r="AO156" s="87"/>
      <c r="AP156" s="87"/>
      <c r="AQ156" s="86"/>
      <c r="AR156" s="87"/>
      <c r="AS156" s="87"/>
      <c r="AT156" s="86"/>
      <c r="AU156" s="87"/>
      <c r="AV156" s="87"/>
      <c r="AW156" s="86"/>
    </row>
    <row r="157" spans="1:49" ht="15" customHeight="1">
      <c r="A157" s="60" t="s">
        <v>861</v>
      </c>
      <c r="B157" s="74" t="s">
        <v>346</v>
      </c>
      <c r="C157" s="78">
        <v>7504</v>
      </c>
      <c r="D157" s="74" t="s">
        <v>383</v>
      </c>
      <c r="E157" s="74" t="s">
        <v>382</v>
      </c>
      <c r="F157" s="74" t="s">
        <v>269</v>
      </c>
      <c r="G157" s="74" t="s">
        <v>348</v>
      </c>
      <c r="H157" s="78">
        <v>88</v>
      </c>
      <c r="I157" s="78">
        <v>1100</v>
      </c>
      <c r="J157" s="78"/>
      <c r="K157" s="77">
        <v>3.8221595629445175E-8</v>
      </c>
      <c r="L157" s="77">
        <v>6.1709502746154915E-7</v>
      </c>
      <c r="M157" s="77">
        <v>8.0689385569029564E-7</v>
      </c>
      <c r="N157" s="74" t="s">
        <v>351</v>
      </c>
      <c r="O157" s="74" t="s">
        <v>858</v>
      </c>
      <c r="P157" s="76">
        <v>34943</v>
      </c>
      <c r="Q157" s="74" t="s">
        <v>352</v>
      </c>
      <c r="R157" s="74" t="s">
        <v>368</v>
      </c>
      <c r="S157" s="75">
        <v>34943</v>
      </c>
      <c r="T157" s="74" t="s">
        <v>618</v>
      </c>
      <c r="U157" s="74" t="s">
        <v>618</v>
      </c>
      <c r="V157" s="73"/>
      <c r="W157" s="74" t="s">
        <v>618</v>
      </c>
      <c r="X157" s="74" t="s">
        <v>618</v>
      </c>
      <c r="Y157" s="73"/>
      <c r="Z157" s="74" t="s">
        <v>618</v>
      </c>
      <c r="AA157" s="74" t="s">
        <v>618</v>
      </c>
      <c r="AB157" s="73"/>
      <c r="AC157" s="74" t="s">
        <v>618</v>
      </c>
      <c r="AD157" s="74" t="s">
        <v>618</v>
      </c>
      <c r="AE157" s="73"/>
      <c r="AF157" s="74" t="s">
        <v>618</v>
      </c>
      <c r="AG157" s="74" t="s">
        <v>618</v>
      </c>
      <c r="AH157" s="73"/>
      <c r="AI157" s="74" t="s">
        <v>618</v>
      </c>
      <c r="AJ157" s="74" t="s">
        <v>618</v>
      </c>
      <c r="AK157" s="73"/>
      <c r="AL157" s="74" t="s">
        <v>618</v>
      </c>
      <c r="AM157" s="74" t="s">
        <v>618</v>
      </c>
      <c r="AN157" s="73"/>
      <c r="AO157" s="74" t="s">
        <v>618</v>
      </c>
      <c r="AP157" s="74" t="s">
        <v>618</v>
      </c>
      <c r="AQ157" s="73"/>
      <c r="AR157" s="74" t="s">
        <v>618</v>
      </c>
      <c r="AS157" s="74" t="s">
        <v>618</v>
      </c>
      <c r="AT157" s="73"/>
      <c r="AU157" s="74" t="s">
        <v>618</v>
      </c>
      <c r="AV157" s="74" t="s">
        <v>618</v>
      </c>
      <c r="AW157" s="73"/>
    </row>
    <row r="158" spans="1:49" s="70" customFormat="1" ht="15" customHeight="1">
      <c r="A158" s="72"/>
      <c r="B158" s="87"/>
      <c r="C158" s="90"/>
      <c r="D158" s="87"/>
      <c r="E158" s="87"/>
      <c r="F158" s="87"/>
      <c r="G158" s="87"/>
      <c r="H158" s="90"/>
      <c r="I158" s="90"/>
      <c r="J158" s="90">
        <v>7</v>
      </c>
      <c r="K158" s="84">
        <f>AVERAGE(K157)</f>
        <v>3.8221595629445175E-8</v>
      </c>
      <c r="L158" s="84">
        <f>AVERAGE(L157)</f>
        <v>6.1709502746154915E-7</v>
      </c>
      <c r="M158" s="84">
        <f>AVERAGE(M157)</f>
        <v>8.0689385569029564E-7</v>
      </c>
      <c r="N158" s="87"/>
      <c r="O158" s="87"/>
      <c r="P158" s="92"/>
      <c r="Q158" s="87"/>
      <c r="R158" s="87"/>
      <c r="S158" s="88"/>
      <c r="T158" s="87"/>
      <c r="U158" s="87"/>
      <c r="V158" s="88"/>
      <c r="W158" s="87"/>
      <c r="X158" s="87"/>
      <c r="Y158" s="86"/>
      <c r="Z158" s="87"/>
      <c r="AA158" s="87"/>
      <c r="AB158" s="86"/>
      <c r="AC158" s="87"/>
      <c r="AD158" s="87"/>
      <c r="AE158" s="86"/>
      <c r="AF158" s="87"/>
      <c r="AG158" s="87"/>
      <c r="AH158" s="86"/>
      <c r="AI158" s="87"/>
      <c r="AJ158" s="87"/>
      <c r="AK158" s="86"/>
      <c r="AL158" s="87"/>
      <c r="AM158" s="87"/>
      <c r="AN158" s="86"/>
      <c r="AO158" s="87"/>
      <c r="AP158" s="87"/>
      <c r="AQ158" s="86"/>
      <c r="AR158" s="87"/>
      <c r="AS158" s="87"/>
      <c r="AT158" s="86"/>
      <c r="AU158" s="87"/>
      <c r="AV158" s="87"/>
      <c r="AW158" s="86"/>
    </row>
    <row r="159" spans="1:49" ht="15" customHeight="1">
      <c r="A159" s="295" t="s">
        <v>860</v>
      </c>
      <c r="B159" s="74" t="s">
        <v>346</v>
      </c>
      <c r="C159" s="78">
        <v>2364</v>
      </c>
      <c r="D159" s="74" t="s">
        <v>507</v>
      </c>
      <c r="E159" s="74" t="s">
        <v>508</v>
      </c>
      <c r="F159" s="74" t="s">
        <v>154</v>
      </c>
      <c r="G159" s="74" t="s">
        <v>348</v>
      </c>
      <c r="H159" s="78">
        <v>337</v>
      </c>
      <c r="I159" s="78">
        <v>3017</v>
      </c>
      <c r="J159" s="78"/>
      <c r="K159" s="77">
        <v>1.6208550185225044E-5</v>
      </c>
      <c r="L159" s="77">
        <v>1.8077546673519874E-5</v>
      </c>
      <c r="M159" s="77">
        <v>9.0823345025898528E-6</v>
      </c>
      <c r="N159" s="74" t="s">
        <v>349</v>
      </c>
      <c r="O159" s="74" t="s">
        <v>350</v>
      </c>
      <c r="P159" s="76">
        <v>34820</v>
      </c>
      <c r="Q159" s="74" t="s">
        <v>360</v>
      </c>
      <c r="R159" s="74" t="s">
        <v>373</v>
      </c>
      <c r="S159" s="79"/>
      <c r="T159" s="74" t="s">
        <v>352</v>
      </c>
      <c r="U159" s="74" t="s">
        <v>368</v>
      </c>
      <c r="V159" s="75">
        <v>36465</v>
      </c>
      <c r="W159" s="74" t="s">
        <v>352</v>
      </c>
      <c r="X159" s="74" t="s">
        <v>368</v>
      </c>
      <c r="Y159" s="75">
        <v>24959</v>
      </c>
      <c r="Z159" s="74" t="s">
        <v>618</v>
      </c>
      <c r="AA159" s="74" t="s">
        <v>618</v>
      </c>
      <c r="AB159" s="73"/>
      <c r="AC159" s="74" t="s">
        <v>618</v>
      </c>
      <c r="AD159" s="74" t="s">
        <v>618</v>
      </c>
      <c r="AE159" s="73"/>
      <c r="AF159" s="74" t="s">
        <v>618</v>
      </c>
      <c r="AG159" s="74" t="s">
        <v>618</v>
      </c>
      <c r="AH159" s="73"/>
      <c r="AI159" s="74" t="s">
        <v>618</v>
      </c>
      <c r="AJ159" s="74" t="s">
        <v>618</v>
      </c>
      <c r="AK159" s="73"/>
      <c r="AL159" s="74" t="s">
        <v>618</v>
      </c>
      <c r="AM159" s="74" t="s">
        <v>618</v>
      </c>
      <c r="AN159" s="73"/>
      <c r="AO159" s="74" t="s">
        <v>618</v>
      </c>
      <c r="AP159" s="74" t="s">
        <v>618</v>
      </c>
      <c r="AQ159" s="73"/>
      <c r="AR159" s="74" t="s">
        <v>618</v>
      </c>
      <c r="AS159" s="74" t="s">
        <v>618</v>
      </c>
      <c r="AT159" s="73"/>
      <c r="AU159" s="74" t="s">
        <v>618</v>
      </c>
      <c r="AV159" s="74" t="s">
        <v>618</v>
      </c>
      <c r="AW159" s="73"/>
    </row>
    <row r="160" spans="1:49" ht="15" customHeight="1">
      <c r="A160" s="295"/>
      <c r="B160" s="74" t="s">
        <v>346</v>
      </c>
      <c r="C160" s="78">
        <v>864</v>
      </c>
      <c r="D160" s="74" t="s">
        <v>504</v>
      </c>
      <c r="E160" s="74" t="s">
        <v>419</v>
      </c>
      <c r="F160" s="74" t="s">
        <v>116</v>
      </c>
      <c r="G160" s="74" t="s">
        <v>348</v>
      </c>
      <c r="H160" s="78">
        <v>204</v>
      </c>
      <c r="I160" s="78">
        <v>2784</v>
      </c>
      <c r="J160" s="78"/>
      <c r="K160" s="77">
        <v>1.9404844993788843E-6</v>
      </c>
      <c r="L160" s="77">
        <v>2.0396998937153139E-6</v>
      </c>
      <c r="M160" s="77">
        <v>1.8316114300619879E-6</v>
      </c>
      <c r="N160" s="74" t="s">
        <v>360</v>
      </c>
      <c r="O160" s="74" t="s">
        <v>373</v>
      </c>
      <c r="P160" s="79"/>
      <c r="Q160" s="74" t="s">
        <v>352</v>
      </c>
      <c r="R160" s="74" t="s">
        <v>377</v>
      </c>
      <c r="S160" s="73"/>
      <c r="T160" s="74" t="s">
        <v>618</v>
      </c>
      <c r="U160" s="74" t="s">
        <v>618</v>
      </c>
      <c r="V160" s="73"/>
      <c r="W160" s="74" t="s">
        <v>618</v>
      </c>
      <c r="X160" s="74" t="s">
        <v>618</v>
      </c>
      <c r="Y160" s="73"/>
      <c r="Z160" s="74" t="s">
        <v>618</v>
      </c>
      <c r="AA160" s="74" t="s">
        <v>618</v>
      </c>
      <c r="AB160" s="73"/>
      <c r="AC160" s="74" t="s">
        <v>618</v>
      </c>
      <c r="AD160" s="74" t="s">
        <v>618</v>
      </c>
      <c r="AE160" s="73"/>
      <c r="AF160" s="74" t="s">
        <v>618</v>
      </c>
      <c r="AG160" s="74" t="s">
        <v>618</v>
      </c>
      <c r="AH160" s="73"/>
      <c r="AI160" s="74" t="s">
        <v>618</v>
      </c>
      <c r="AJ160" s="74" t="s">
        <v>618</v>
      </c>
      <c r="AK160" s="73"/>
      <c r="AL160" s="74" t="s">
        <v>618</v>
      </c>
      <c r="AM160" s="74" t="s">
        <v>618</v>
      </c>
      <c r="AN160" s="73"/>
      <c r="AO160" s="74" t="s">
        <v>618</v>
      </c>
      <c r="AP160" s="74" t="s">
        <v>618</v>
      </c>
      <c r="AQ160" s="73"/>
      <c r="AR160" s="74" t="s">
        <v>618</v>
      </c>
      <c r="AS160" s="74" t="s">
        <v>618</v>
      </c>
      <c r="AT160" s="73"/>
      <c r="AU160" s="74" t="s">
        <v>618</v>
      </c>
      <c r="AV160" s="74" t="s">
        <v>618</v>
      </c>
      <c r="AW160" s="73"/>
    </row>
    <row r="161" spans="1:49" ht="15" customHeight="1">
      <c r="A161" s="295"/>
      <c r="B161" s="74" t="s">
        <v>346</v>
      </c>
      <c r="C161" s="78">
        <v>887</v>
      </c>
      <c r="D161" s="74" t="s">
        <v>496</v>
      </c>
      <c r="E161" s="74" t="s">
        <v>419</v>
      </c>
      <c r="F161" s="74" t="s">
        <v>70</v>
      </c>
      <c r="G161" s="74" t="s">
        <v>348</v>
      </c>
      <c r="H161" s="78">
        <v>183.3</v>
      </c>
      <c r="I161" s="78">
        <v>1800</v>
      </c>
      <c r="J161" s="78"/>
      <c r="K161" s="77">
        <v>1.6562256852001365E-6</v>
      </c>
      <c r="L161" s="77">
        <v>2.0480385708917593E-6</v>
      </c>
      <c r="M161" s="77">
        <v>1.8334691201881293E-6</v>
      </c>
      <c r="N161" s="74" t="s">
        <v>360</v>
      </c>
      <c r="O161" s="74" t="s">
        <v>373</v>
      </c>
      <c r="P161" s="76">
        <v>39995</v>
      </c>
      <c r="Q161" s="74" t="s">
        <v>352</v>
      </c>
      <c r="R161" s="74" t="s">
        <v>377</v>
      </c>
      <c r="S161" s="75">
        <v>25934</v>
      </c>
      <c r="T161" s="74" t="s">
        <v>618</v>
      </c>
      <c r="U161" s="74" t="s">
        <v>618</v>
      </c>
      <c r="V161" s="73"/>
      <c r="W161" s="74" t="s">
        <v>618</v>
      </c>
      <c r="X161" s="74" t="s">
        <v>618</v>
      </c>
      <c r="Y161" s="73"/>
      <c r="Z161" s="74" t="s">
        <v>618</v>
      </c>
      <c r="AA161" s="74" t="s">
        <v>618</v>
      </c>
      <c r="AB161" s="73"/>
      <c r="AC161" s="74" t="s">
        <v>618</v>
      </c>
      <c r="AD161" s="74" t="s">
        <v>618</v>
      </c>
      <c r="AE161" s="73"/>
      <c r="AF161" s="74" t="s">
        <v>618</v>
      </c>
      <c r="AG161" s="74" t="s">
        <v>618</v>
      </c>
      <c r="AH161" s="73"/>
      <c r="AI161" s="74" t="s">
        <v>618</v>
      </c>
      <c r="AJ161" s="74" t="s">
        <v>618</v>
      </c>
      <c r="AK161" s="73"/>
      <c r="AL161" s="74" t="s">
        <v>618</v>
      </c>
      <c r="AM161" s="74" t="s">
        <v>618</v>
      </c>
      <c r="AN161" s="73"/>
      <c r="AO161" s="74" t="s">
        <v>618</v>
      </c>
      <c r="AP161" s="74" t="s">
        <v>618</v>
      </c>
      <c r="AQ161" s="73"/>
      <c r="AR161" s="74" t="s">
        <v>618</v>
      </c>
      <c r="AS161" s="74" t="s">
        <v>618</v>
      </c>
      <c r="AT161" s="73"/>
      <c r="AU161" s="74" t="s">
        <v>618</v>
      </c>
      <c r="AV161" s="74" t="s">
        <v>618</v>
      </c>
      <c r="AW161" s="73"/>
    </row>
    <row r="162" spans="1:49" ht="15" customHeight="1">
      <c r="A162" s="295"/>
      <c r="B162" s="74" t="s">
        <v>346</v>
      </c>
      <c r="C162" s="78">
        <v>4072</v>
      </c>
      <c r="D162" s="74" t="s">
        <v>440</v>
      </c>
      <c r="E162" s="74" t="s">
        <v>392</v>
      </c>
      <c r="F162" s="74" t="s">
        <v>81</v>
      </c>
      <c r="G162" s="74" t="s">
        <v>348</v>
      </c>
      <c r="H162" s="78">
        <v>137.9</v>
      </c>
      <c r="I162" s="78">
        <v>1510</v>
      </c>
      <c r="J162" s="78"/>
      <c r="K162" s="77">
        <v>1.5355938453583834E-6</v>
      </c>
      <c r="L162" s="77">
        <v>5.713773875030521E-7</v>
      </c>
      <c r="M162" s="77">
        <v>5.6871155356550051E-7</v>
      </c>
      <c r="N162" s="74" t="s">
        <v>360</v>
      </c>
      <c r="O162" s="74" t="s">
        <v>373</v>
      </c>
      <c r="P162" s="73"/>
      <c r="Q162" s="74" t="s">
        <v>352</v>
      </c>
      <c r="R162" s="74" t="s">
        <v>377</v>
      </c>
      <c r="S162" s="75">
        <v>23712</v>
      </c>
      <c r="T162" s="74" t="s">
        <v>618</v>
      </c>
      <c r="U162" s="74" t="s">
        <v>618</v>
      </c>
      <c r="V162" s="79"/>
      <c r="W162" s="74" t="s">
        <v>618</v>
      </c>
      <c r="X162" s="74" t="s">
        <v>618</v>
      </c>
      <c r="Y162" s="73"/>
      <c r="Z162" s="74" t="s">
        <v>618</v>
      </c>
      <c r="AA162" s="74" t="s">
        <v>618</v>
      </c>
      <c r="AB162" s="73"/>
      <c r="AC162" s="74" t="s">
        <v>618</v>
      </c>
      <c r="AD162" s="74" t="s">
        <v>618</v>
      </c>
      <c r="AE162" s="73"/>
      <c r="AF162" s="74" t="s">
        <v>618</v>
      </c>
      <c r="AG162" s="74" t="s">
        <v>618</v>
      </c>
      <c r="AH162" s="73"/>
      <c r="AI162" s="74" t="s">
        <v>618</v>
      </c>
      <c r="AJ162" s="74" t="s">
        <v>618</v>
      </c>
      <c r="AK162" s="73"/>
      <c r="AL162" s="74" t="s">
        <v>618</v>
      </c>
      <c r="AM162" s="74" t="s">
        <v>618</v>
      </c>
      <c r="AN162" s="73"/>
      <c r="AO162" s="74" t="s">
        <v>618</v>
      </c>
      <c r="AP162" s="74" t="s">
        <v>618</v>
      </c>
      <c r="AQ162" s="73"/>
      <c r="AR162" s="74" t="s">
        <v>618</v>
      </c>
      <c r="AS162" s="74" t="s">
        <v>618</v>
      </c>
      <c r="AT162" s="73"/>
      <c r="AU162" s="74" t="s">
        <v>618</v>
      </c>
      <c r="AV162" s="74" t="s">
        <v>618</v>
      </c>
      <c r="AW162" s="73"/>
    </row>
    <row r="163" spans="1:49" ht="15" customHeight="1">
      <c r="A163" s="295"/>
      <c r="B163" s="74" t="s">
        <v>346</v>
      </c>
      <c r="C163" s="78">
        <v>874</v>
      </c>
      <c r="D163" s="74" t="s">
        <v>518</v>
      </c>
      <c r="E163" s="74" t="s">
        <v>419</v>
      </c>
      <c r="F163" s="74" t="s">
        <v>117</v>
      </c>
      <c r="G163" s="74" t="s">
        <v>348</v>
      </c>
      <c r="H163" s="78">
        <v>326</v>
      </c>
      <c r="I163" s="78">
        <v>3572.3780000000002</v>
      </c>
      <c r="J163" s="78"/>
      <c r="K163" s="77">
        <v>2.8314820327858377E-6</v>
      </c>
      <c r="L163" s="77">
        <v>4.8093792843283149E-6</v>
      </c>
      <c r="M163" s="77">
        <v>3.6263520895723133E-6</v>
      </c>
      <c r="N163" s="74" t="s">
        <v>360</v>
      </c>
      <c r="O163" s="74" t="s">
        <v>373</v>
      </c>
      <c r="P163" s="75">
        <v>39995</v>
      </c>
      <c r="Q163" s="74" t="s">
        <v>352</v>
      </c>
      <c r="R163" s="74" t="s">
        <v>368</v>
      </c>
      <c r="S163" s="75">
        <v>24167</v>
      </c>
      <c r="T163" s="74" t="s">
        <v>618</v>
      </c>
      <c r="U163" s="74" t="s">
        <v>618</v>
      </c>
      <c r="V163" s="79"/>
      <c r="W163" s="74" t="s">
        <v>618</v>
      </c>
      <c r="X163" s="74" t="s">
        <v>618</v>
      </c>
      <c r="Y163" s="73"/>
      <c r="Z163" s="74" t="s">
        <v>618</v>
      </c>
      <c r="AA163" s="74" t="s">
        <v>618</v>
      </c>
      <c r="AB163" s="73"/>
      <c r="AC163" s="74" t="s">
        <v>618</v>
      </c>
      <c r="AD163" s="74" t="s">
        <v>618</v>
      </c>
      <c r="AE163" s="73"/>
      <c r="AF163" s="74" t="s">
        <v>618</v>
      </c>
      <c r="AG163" s="74" t="s">
        <v>618</v>
      </c>
      <c r="AH163" s="73"/>
      <c r="AI163" s="74" t="s">
        <v>618</v>
      </c>
      <c r="AJ163" s="74" t="s">
        <v>618</v>
      </c>
      <c r="AK163" s="73"/>
      <c r="AL163" s="74" t="s">
        <v>618</v>
      </c>
      <c r="AM163" s="74" t="s">
        <v>618</v>
      </c>
      <c r="AN163" s="73"/>
      <c r="AO163" s="74" t="s">
        <v>618</v>
      </c>
      <c r="AP163" s="74" t="s">
        <v>618</v>
      </c>
      <c r="AQ163" s="73"/>
      <c r="AR163" s="74" t="s">
        <v>618</v>
      </c>
      <c r="AS163" s="74" t="s">
        <v>618</v>
      </c>
      <c r="AT163" s="73"/>
      <c r="AU163" s="74" t="s">
        <v>618</v>
      </c>
      <c r="AV163" s="74" t="s">
        <v>618</v>
      </c>
      <c r="AW163" s="73"/>
    </row>
    <row r="164" spans="1:49" ht="15" customHeight="1">
      <c r="A164" s="295"/>
      <c r="B164" s="74" t="s">
        <v>346</v>
      </c>
      <c r="C164" s="78">
        <v>883</v>
      </c>
      <c r="D164" s="74" t="s">
        <v>516</v>
      </c>
      <c r="E164" s="74" t="s">
        <v>419</v>
      </c>
      <c r="F164" s="74" t="s">
        <v>118</v>
      </c>
      <c r="G164" s="74" t="s">
        <v>348</v>
      </c>
      <c r="H164" s="78">
        <v>383</v>
      </c>
      <c r="I164" s="78">
        <v>3960.8919999999998</v>
      </c>
      <c r="J164" s="78"/>
      <c r="K164" s="77">
        <v>3.0481165398220345E-6</v>
      </c>
      <c r="L164" s="77">
        <v>4.779718464860617E-6</v>
      </c>
      <c r="M164" s="77">
        <v>3.8311402227453941E-6</v>
      </c>
      <c r="N164" s="74" t="s">
        <v>360</v>
      </c>
      <c r="O164" s="74" t="s">
        <v>373</v>
      </c>
      <c r="P164" s="76">
        <v>39630</v>
      </c>
      <c r="Q164" s="74" t="s">
        <v>352</v>
      </c>
      <c r="R164" s="74" t="s">
        <v>368</v>
      </c>
      <c r="S164" s="76">
        <v>22828</v>
      </c>
      <c r="T164" s="74" t="s">
        <v>618</v>
      </c>
      <c r="U164" s="74" t="s">
        <v>618</v>
      </c>
      <c r="V164" s="79"/>
      <c r="W164" s="74" t="s">
        <v>618</v>
      </c>
      <c r="X164" s="74" t="s">
        <v>618</v>
      </c>
      <c r="Y164" s="73"/>
      <c r="Z164" s="74" t="s">
        <v>618</v>
      </c>
      <c r="AA164" s="74" t="s">
        <v>618</v>
      </c>
      <c r="AB164" s="73"/>
      <c r="AC164" s="74" t="s">
        <v>618</v>
      </c>
      <c r="AD164" s="74" t="s">
        <v>618</v>
      </c>
      <c r="AE164" s="73"/>
      <c r="AF164" s="74" t="s">
        <v>618</v>
      </c>
      <c r="AG164" s="74" t="s">
        <v>618</v>
      </c>
      <c r="AH164" s="73"/>
      <c r="AI164" s="74" t="s">
        <v>618</v>
      </c>
      <c r="AJ164" s="74" t="s">
        <v>618</v>
      </c>
      <c r="AK164" s="73"/>
      <c r="AL164" s="74" t="s">
        <v>618</v>
      </c>
      <c r="AM164" s="74" t="s">
        <v>618</v>
      </c>
      <c r="AN164" s="73"/>
      <c r="AO164" s="74" t="s">
        <v>618</v>
      </c>
      <c r="AP164" s="74" t="s">
        <v>618</v>
      </c>
      <c r="AQ164" s="73"/>
      <c r="AR164" s="74" t="s">
        <v>618</v>
      </c>
      <c r="AS164" s="74" t="s">
        <v>618</v>
      </c>
      <c r="AT164" s="73"/>
      <c r="AU164" s="74" t="s">
        <v>618</v>
      </c>
      <c r="AV164" s="74" t="s">
        <v>618</v>
      </c>
      <c r="AW164" s="73"/>
    </row>
    <row r="165" spans="1:49" ht="15" customHeight="1">
      <c r="A165" s="295"/>
      <c r="B165" s="74" t="s">
        <v>346</v>
      </c>
      <c r="C165" s="78">
        <v>884</v>
      </c>
      <c r="D165" s="74" t="s">
        <v>502</v>
      </c>
      <c r="E165" s="74" t="s">
        <v>419</v>
      </c>
      <c r="F165" s="74" t="s">
        <v>119</v>
      </c>
      <c r="G165" s="74" t="s">
        <v>348</v>
      </c>
      <c r="H165" s="78">
        <v>542</v>
      </c>
      <c r="I165" s="78">
        <v>5254.5300000000007</v>
      </c>
      <c r="J165" s="78"/>
      <c r="K165" s="77">
        <v>1.0917001716969965E-6</v>
      </c>
      <c r="L165" s="77">
        <v>3.2522228877237114E-6</v>
      </c>
      <c r="M165" s="77">
        <v>4.9804182504634089E-6</v>
      </c>
      <c r="N165" s="74" t="s">
        <v>360</v>
      </c>
      <c r="O165" s="74" t="s">
        <v>373</v>
      </c>
      <c r="P165" s="76">
        <v>39995</v>
      </c>
      <c r="Q165" s="74" t="s">
        <v>352</v>
      </c>
      <c r="R165" s="74" t="s">
        <v>368</v>
      </c>
      <c r="S165" s="76">
        <v>23163</v>
      </c>
      <c r="T165" s="74" t="s">
        <v>618</v>
      </c>
      <c r="U165" s="74" t="s">
        <v>618</v>
      </c>
      <c r="V165" s="79"/>
      <c r="W165" s="74" t="s">
        <v>618</v>
      </c>
      <c r="X165" s="74" t="s">
        <v>618</v>
      </c>
      <c r="Y165" s="73"/>
      <c r="Z165" s="74" t="s">
        <v>618</v>
      </c>
      <c r="AA165" s="74" t="s">
        <v>618</v>
      </c>
      <c r="AB165" s="73"/>
      <c r="AC165" s="74" t="s">
        <v>618</v>
      </c>
      <c r="AD165" s="74" t="s">
        <v>618</v>
      </c>
      <c r="AE165" s="73"/>
      <c r="AF165" s="74" t="s">
        <v>618</v>
      </c>
      <c r="AG165" s="74" t="s">
        <v>618</v>
      </c>
      <c r="AH165" s="73"/>
      <c r="AI165" s="74" t="s">
        <v>618</v>
      </c>
      <c r="AJ165" s="74" t="s">
        <v>618</v>
      </c>
      <c r="AK165" s="73"/>
      <c r="AL165" s="74" t="s">
        <v>618</v>
      </c>
      <c r="AM165" s="74" t="s">
        <v>618</v>
      </c>
      <c r="AN165" s="73"/>
      <c r="AO165" s="74" t="s">
        <v>618</v>
      </c>
      <c r="AP165" s="74" t="s">
        <v>618</v>
      </c>
      <c r="AQ165" s="73"/>
      <c r="AR165" s="74" t="s">
        <v>618</v>
      </c>
      <c r="AS165" s="74" t="s">
        <v>618</v>
      </c>
      <c r="AT165" s="73"/>
      <c r="AU165" s="74" t="s">
        <v>618</v>
      </c>
      <c r="AV165" s="74" t="s">
        <v>618</v>
      </c>
      <c r="AW165" s="73"/>
    </row>
    <row r="166" spans="1:49" ht="15" customHeight="1">
      <c r="A166" s="295"/>
      <c r="B166" s="74" t="s">
        <v>346</v>
      </c>
      <c r="C166" s="78">
        <v>6017</v>
      </c>
      <c r="D166" s="74" t="s">
        <v>457</v>
      </c>
      <c r="E166" s="74" t="s">
        <v>419</v>
      </c>
      <c r="F166" s="74" t="s">
        <v>85</v>
      </c>
      <c r="G166" s="74" t="s">
        <v>348</v>
      </c>
      <c r="H166" s="78">
        <v>620</v>
      </c>
      <c r="I166" s="78">
        <v>5500</v>
      </c>
      <c r="J166" s="78"/>
      <c r="K166" s="77">
        <v>2.2360758395440706E-6</v>
      </c>
      <c r="L166" s="77">
        <v>1.3473653111598293E-6</v>
      </c>
      <c r="M166" s="77">
        <v>1.4698601714162188E-6</v>
      </c>
      <c r="N166" s="74" t="s">
        <v>360</v>
      </c>
      <c r="O166" s="74" t="s">
        <v>458</v>
      </c>
      <c r="P166" s="75">
        <v>36982</v>
      </c>
      <c r="Q166" s="74" t="s">
        <v>360</v>
      </c>
      <c r="R166" s="74" t="s">
        <v>373</v>
      </c>
      <c r="S166" s="73"/>
      <c r="T166" s="74" t="s">
        <v>352</v>
      </c>
      <c r="U166" s="74" t="s">
        <v>377</v>
      </c>
      <c r="V166" s="73"/>
      <c r="W166" s="74" t="s">
        <v>618</v>
      </c>
      <c r="X166" s="74" t="s">
        <v>618</v>
      </c>
      <c r="Y166" s="73"/>
      <c r="Z166" s="74" t="s">
        <v>618</v>
      </c>
      <c r="AA166" s="74" t="s">
        <v>618</v>
      </c>
      <c r="AB166" s="73"/>
      <c r="AC166" s="74" t="s">
        <v>618</v>
      </c>
      <c r="AD166" s="74" t="s">
        <v>618</v>
      </c>
      <c r="AE166" s="73"/>
      <c r="AF166" s="74" t="s">
        <v>618</v>
      </c>
      <c r="AG166" s="74" t="s">
        <v>618</v>
      </c>
      <c r="AH166" s="73"/>
      <c r="AI166" s="74" t="s">
        <v>618</v>
      </c>
      <c r="AJ166" s="74" t="s">
        <v>618</v>
      </c>
      <c r="AK166" s="73"/>
      <c r="AL166" s="74" t="s">
        <v>618</v>
      </c>
      <c r="AM166" s="74" t="s">
        <v>618</v>
      </c>
      <c r="AN166" s="73"/>
      <c r="AO166" s="74" t="s">
        <v>618</v>
      </c>
      <c r="AP166" s="74" t="s">
        <v>618</v>
      </c>
      <c r="AQ166" s="73"/>
      <c r="AR166" s="74" t="s">
        <v>618</v>
      </c>
      <c r="AS166" s="74" t="s">
        <v>618</v>
      </c>
      <c r="AT166" s="73"/>
      <c r="AU166" s="74" t="s">
        <v>618</v>
      </c>
      <c r="AV166" s="74" t="s">
        <v>618</v>
      </c>
      <c r="AW166" s="73"/>
    </row>
    <row r="167" spans="1:49" s="70" customFormat="1" ht="15" customHeight="1">
      <c r="A167" s="72"/>
      <c r="B167" s="87"/>
      <c r="C167" s="90"/>
      <c r="D167" s="87"/>
      <c r="E167" s="87"/>
      <c r="F167" s="87"/>
      <c r="G167" s="87"/>
      <c r="H167" s="90"/>
      <c r="I167" s="90"/>
      <c r="J167" s="89">
        <v>8</v>
      </c>
      <c r="K167" s="71">
        <f>AVERAGE(K159:K166)</f>
        <v>3.8185285998764242E-6</v>
      </c>
      <c r="L167" s="71">
        <f>AVERAGE(L159:L166)</f>
        <v>4.6156685592128091E-6</v>
      </c>
      <c r="M167" s="71">
        <f>AVERAGE(M159:M166)</f>
        <v>3.4029871675753509E-6</v>
      </c>
      <c r="N167" s="87"/>
      <c r="O167" s="87"/>
      <c r="P167" s="92"/>
      <c r="Q167" s="87"/>
      <c r="R167" s="87"/>
      <c r="S167" s="91"/>
      <c r="T167" s="87"/>
      <c r="U167" s="87"/>
      <c r="V167" s="88"/>
      <c r="W167" s="87"/>
      <c r="X167" s="87"/>
      <c r="Y167" s="88"/>
      <c r="Z167" s="87"/>
      <c r="AA167" s="87"/>
      <c r="AB167" s="86"/>
      <c r="AC167" s="87"/>
      <c r="AD167" s="87"/>
      <c r="AE167" s="86"/>
      <c r="AF167" s="87"/>
      <c r="AG167" s="87"/>
      <c r="AH167" s="86"/>
      <c r="AI167" s="87"/>
      <c r="AJ167" s="87"/>
      <c r="AK167" s="86"/>
      <c r="AL167" s="87"/>
      <c r="AM167" s="87"/>
      <c r="AN167" s="86"/>
      <c r="AO167" s="87"/>
      <c r="AP167" s="87"/>
      <c r="AQ167" s="86"/>
      <c r="AR167" s="87"/>
      <c r="AS167" s="87"/>
      <c r="AT167" s="86"/>
      <c r="AU167" s="87"/>
      <c r="AV167" s="87"/>
      <c r="AW167" s="86"/>
    </row>
    <row r="168" spans="1:49" ht="15" customHeight="1">
      <c r="A168" s="295" t="s">
        <v>859</v>
      </c>
      <c r="B168" s="74" t="s">
        <v>346</v>
      </c>
      <c r="C168" s="78">
        <v>1082</v>
      </c>
      <c r="D168" s="74" t="s">
        <v>421</v>
      </c>
      <c r="E168" s="74" t="s">
        <v>422</v>
      </c>
      <c r="F168" s="74" t="s">
        <v>73</v>
      </c>
      <c r="G168" s="74" t="s">
        <v>348</v>
      </c>
      <c r="H168" s="78">
        <v>850</v>
      </c>
      <c r="I168" s="78">
        <v>7675</v>
      </c>
      <c r="J168" s="78"/>
      <c r="K168" s="77">
        <v>1.5628978418086471E-7</v>
      </c>
      <c r="L168" s="77">
        <v>1.2305355656178318E-6</v>
      </c>
      <c r="M168" s="77">
        <v>1.8148154463154275E-6</v>
      </c>
      <c r="N168" s="74" t="s">
        <v>349</v>
      </c>
      <c r="O168" s="74" t="s">
        <v>350</v>
      </c>
      <c r="P168" s="76">
        <v>39114</v>
      </c>
      <c r="Q168" s="74" t="s">
        <v>360</v>
      </c>
      <c r="R168" s="74" t="s">
        <v>373</v>
      </c>
      <c r="S168" s="76">
        <v>39114</v>
      </c>
      <c r="T168" s="74" t="s">
        <v>351</v>
      </c>
      <c r="U168" s="74" t="s">
        <v>858</v>
      </c>
      <c r="V168" s="75">
        <v>39114</v>
      </c>
      <c r="W168" s="74" t="s">
        <v>352</v>
      </c>
      <c r="X168" s="74" t="s">
        <v>353</v>
      </c>
      <c r="Y168" s="75">
        <v>39114</v>
      </c>
      <c r="Z168" s="74" t="s">
        <v>618</v>
      </c>
      <c r="AA168" s="74" t="s">
        <v>618</v>
      </c>
      <c r="AB168" s="73"/>
      <c r="AC168" s="74" t="s">
        <v>618</v>
      </c>
      <c r="AD168" s="74" t="s">
        <v>618</v>
      </c>
      <c r="AE168" s="73"/>
      <c r="AF168" s="74" t="s">
        <v>618</v>
      </c>
      <c r="AG168" s="74" t="s">
        <v>618</v>
      </c>
      <c r="AH168" s="73"/>
      <c r="AI168" s="74" t="s">
        <v>618</v>
      </c>
      <c r="AJ168" s="74" t="s">
        <v>618</v>
      </c>
      <c r="AK168" s="73"/>
      <c r="AL168" s="74" t="s">
        <v>618</v>
      </c>
      <c r="AM168" s="74" t="s">
        <v>618</v>
      </c>
      <c r="AN168" s="73"/>
      <c r="AO168" s="74" t="s">
        <v>618</v>
      </c>
      <c r="AP168" s="74" t="s">
        <v>618</v>
      </c>
      <c r="AQ168" s="73"/>
      <c r="AR168" s="74" t="s">
        <v>618</v>
      </c>
      <c r="AS168" s="74" t="s">
        <v>618</v>
      </c>
      <c r="AT168" s="73"/>
      <c r="AU168" s="74" t="s">
        <v>618</v>
      </c>
      <c r="AV168" s="74" t="s">
        <v>618</v>
      </c>
      <c r="AW168" s="73"/>
    </row>
    <row r="169" spans="1:49" ht="15" customHeight="1">
      <c r="A169" s="295"/>
      <c r="B169" s="74" t="s">
        <v>346</v>
      </c>
      <c r="C169" s="78">
        <v>4078</v>
      </c>
      <c r="D169" s="74" t="s">
        <v>403</v>
      </c>
      <c r="E169" s="74" t="s">
        <v>392</v>
      </c>
      <c r="F169" s="74" t="s">
        <v>52</v>
      </c>
      <c r="G169" s="74" t="s">
        <v>348</v>
      </c>
      <c r="H169" s="78">
        <v>574.5</v>
      </c>
      <c r="I169" s="78">
        <v>5173.07</v>
      </c>
      <c r="J169" s="78"/>
      <c r="K169" s="77">
        <v>2.081091042317767E-7</v>
      </c>
      <c r="L169" s="77">
        <v>2.5136123521023493E-7</v>
      </c>
      <c r="M169" s="77">
        <v>1.1960567311922679E-7</v>
      </c>
      <c r="N169" s="74" t="s">
        <v>349</v>
      </c>
      <c r="O169" s="74" t="s">
        <v>350</v>
      </c>
      <c r="P169" s="76">
        <v>39630</v>
      </c>
      <c r="Q169" s="74" t="s">
        <v>360</v>
      </c>
      <c r="R169" s="74" t="s">
        <v>373</v>
      </c>
      <c r="S169" s="76">
        <v>39630</v>
      </c>
      <c r="T169" s="74" t="s">
        <v>351</v>
      </c>
      <c r="U169" s="74" t="s">
        <v>856</v>
      </c>
      <c r="V169" s="76">
        <v>39630</v>
      </c>
      <c r="W169" s="74" t="s">
        <v>352</v>
      </c>
      <c r="X169" s="74" t="s">
        <v>353</v>
      </c>
      <c r="Y169" s="75">
        <v>39630</v>
      </c>
      <c r="Z169" s="74" t="s">
        <v>618</v>
      </c>
      <c r="AA169" s="74" t="s">
        <v>618</v>
      </c>
      <c r="AB169" s="73"/>
      <c r="AC169" s="74" t="s">
        <v>618</v>
      </c>
      <c r="AD169" s="74" t="s">
        <v>618</v>
      </c>
      <c r="AE169" s="73"/>
      <c r="AF169" s="74" t="s">
        <v>618</v>
      </c>
      <c r="AG169" s="74" t="s">
        <v>618</v>
      </c>
      <c r="AH169" s="73"/>
      <c r="AI169" s="74" t="s">
        <v>618</v>
      </c>
      <c r="AJ169" s="74" t="s">
        <v>618</v>
      </c>
      <c r="AK169" s="73"/>
      <c r="AL169" s="74" t="s">
        <v>618</v>
      </c>
      <c r="AM169" s="74" t="s">
        <v>618</v>
      </c>
      <c r="AN169" s="73"/>
      <c r="AO169" s="74" t="s">
        <v>618</v>
      </c>
      <c r="AP169" s="74" t="s">
        <v>618</v>
      </c>
      <c r="AQ169" s="73"/>
      <c r="AR169" s="74" t="s">
        <v>618</v>
      </c>
      <c r="AS169" s="74" t="s">
        <v>618</v>
      </c>
      <c r="AT169" s="73"/>
      <c r="AU169" s="74" t="s">
        <v>618</v>
      </c>
      <c r="AV169" s="74" t="s">
        <v>618</v>
      </c>
      <c r="AW169" s="73"/>
    </row>
    <row r="170" spans="1:49" ht="15" customHeight="1">
      <c r="A170" s="295"/>
      <c r="B170" s="74" t="s">
        <v>346</v>
      </c>
      <c r="C170" s="78">
        <v>6096</v>
      </c>
      <c r="D170" s="74" t="s">
        <v>465</v>
      </c>
      <c r="E170" s="74" t="s">
        <v>363</v>
      </c>
      <c r="F170" s="74" t="s">
        <v>249</v>
      </c>
      <c r="G170" s="74" t="s">
        <v>348</v>
      </c>
      <c r="H170" s="79"/>
      <c r="I170" s="79"/>
      <c r="J170" s="79"/>
      <c r="K170" s="77">
        <v>4.4941839797116432E-7</v>
      </c>
      <c r="L170" s="77">
        <v>8.5486740770498774E-7</v>
      </c>
      <c r="M170" s="77">
        <v>1.3166612477430291E-6</v>
      </c>
      <c r="N170" s="74" t="s">
        <v>349</v>
      </c>
      <c r="O170" s="74" t="s">
        <v>350</v>
      </c>
      <c r="P170" s="76">
        <v>39934</v>
      </c>
      <c r="Q170" s="74" t="s">
        <v>360</v>
      </c>
      <c r="R170" s="74" t="s">
        <v>373</v>
      </c>
      <c r="S170" s="76">
        <v>39934</v>
      </c>
      <c r="T170" s="74" t="s">
        <v>351</v>
      </c>
      <c r="U170" s="74" t="s">
        <v>856</v>
      </c>
      <c r="V170" s="76">
        <v>39934</v>
      </c>
      <c r="W170" s="74" t="s">
        <v>352</v>
      </c>
      <c r="X170" s="74" t="s">
        <v>353</v>
      </c>
      <c r="Y170" s="75">
        <v>39934</v>
      </c>
      <c r="Z170" s="74" t="s">
        <v>618</v>
      </c>
      <c r="AA170" s="74" t="s">
        <v>618</v>
      </c>
      <c r="AB170" s="73"/>
      <c r="AC170" s="74" t="s">
        <v>618</v>
      </c>
      <c r="AD170" s="74" t="s">
        <v>618</v>
      </c>
      <c r="AE170" s="73"/>
      <c r="AF170" s="74" t="s">
        <v>618</v>
      </c>
      <c r="AG170" s="74" t="s">
        <v>618</v>
      </c>
      <c r="AH170" s="73"/>
      <c r="AI170" s="74" t="s">
        <v>618</v>
      </c>
      <c r="AJ170" s="74" t="s">
        <v>618</v>
      </c>
      <c r="AK170" s="73"/>
      <c r="AL170" s="74" t="s">
        <v>618</v>
      </c>
      <c r="AM170" s="74" t="s">
        <v>618</v>
      </c>
      <c r="AN170" s="73"/>
      <c r="AO170" s="74" t="s">
        <v>618</v>
      </c>
      <c r="AP170" s="74" t="s">
        <v>618</v>
      </c>
      <c r="AQ170" s="73"/>
      <c r="AR170" s="74" t="s">
        <v>618</v>
      </c>
      <c r="AS170" s="74" t="s">
        <v>618</v>
      </c>
      <c r="AT170" s="73"/>
      <c r="AU170" s="74" t="s">
        <v>618</v>
      </c>
      <c r="AV170" s="74" t="s">
        <v>618</v>
      </c>
      <c r="AW170" s="73"/>
    </row>
    <row r="171" spans="1:49" ht="15" customHeight="1">
      <c r="A171" s="295"/>
      <c r="B171" s="74" t="s">
        <v>346</v>
      </c>
      <c r="C171" s="78">
        <v>55749</v>
      </c>
      <c r="D171" s="74" t="s">
        <v>480</v>
      </c>
      <c r="E171" s="74" t="s">
        <v>481</v>
      </c>
      <c r="F171" s="74" t="s">
        <v>291</v>
      </c>
      <c r="G171" s="74" t="s">
        <v>348</v>
      </c>
      <c r="H171" s="78">
        <v>119</v>
      </c>
      <c r="I171" s="78">
        <v>1304</v>
      </c>
      <c r="J171" s="78"/>
      <c r="K171" s="77">
        <v>2.5950277567034788E-7</v>
      </c>
      <c r="L171" s="77">
        <v>1.8817314994129982E-6</v>
      </c>
      <c r="M171" s="77">
        <v>2.0154345868311381E-6</v>
      </c>
      <c r="N171" s="74" t="s">
        <v>349</v>
      </c>
      <c r="O171" s="74" t="s">
        <v>350</v>
      </c>
      <c r="P171" s="76">
        <v>38808</v>
      </c>
      <c r="Q171" s="74" t="s">
        <v>360</v>
      </c>
      <c r="R171" s="74" t="s">
        <v>373</v>
      </c>
      <c r="S171" s="76">
        <v>40179</v>
      </c>
      <c r="T171" s="74" t="s">
        <v>351</v>
      </c>
      <c r="U171" s="74" t="s">
        <v>857</v>
      </c>
      <c r="V171" s="76">
        <v>38808</v>
      </c>
      <c r="W171" s="74" t="s">
        <v>352</v>
      </c>
      <c r="X171" s="74" t="s">
        <v>353</v>
      </c>
      <c r="Y171" s="75">
        <v>38808</v>
      </c>
      <c r="Z171" s="74" t="s">
        <v>618</v>
      </c>
      <c r="AA171" s="74" t="s">
        <v>618</v>
      </c>
      <c r="AB171" s="73"/>
      <c r="AC171" s="74" t="s">
        <v>618</v>
      </c>
      <c r="AD171" s="74" t="s">
        <v>618</v>
      </c>
      <c r="AE171" s="73"/>
      <c r="AF171" s="74" t="s">
        <v>618</v>
      </c>
      <c r="AG171" s="74" t="s">
        <v>618</v>
      </c>
      <c r="AH171" s="73"/>
      <c r="AI171" s="74" t="s">
        <v>618</v>
      </c>
      <c r="AJ171" s="74" t="s">
        <v>618</v>
      </c>
      <c r="AK171" s="73"/>
      <c r="AL171" s="74" t="s">
        <v>618</v>
      </c>
      <c r="AM171" s="74" t="s">
        <v>618</v>
      </c>
      <c r="AN171" s="73"/>
      <c r="AO171" s="74" t="s">
        <v>618</v>
      </c>
      <c r="AP171" s="74" t="s">
        <v>618</v>
      </c>
      <c r="AQ171" s="73"/>
      <c r="AR171" s="74" t="s">
        <v>618</v>
      </c>
      <c r="AS171" s="74" t="s">
        <v>618</v>
      </c>
      <c r="AT171" s="73"/>
      <c r="AU171" s="74" t="s">
        <v>618</v>
      </c>
      <c r="AV171" s="74" t="s">
        <v>618</v>
      </c>
      <c r="AW171" s="73"/>
    </row>
    <row r="172" spans="1:49" ht="15" customHeight="1">
      <c r="A172" s="295"/>
      <c r="B172" s="74" t="s">
        <v>346</v>
      </c>
      <c r="C172" s="78">
        <v>56224</v>
      </c>
      <c r="D172" s="74" t="s">
        <v>450</v>
      </c>
      <c r="E172" s="74" t="s">
        <v>400</v>
      </c>
      <c r="F172" s="74" t="s">
        <v>293</v>
      </c>
      <c r="G172" s="74" t="s">
        <v>348</v>
      </c>
      <c r="H172" s="78">
        <v>242</v>
      </c>
      <c r="I172" s="78">
        <v>2112</v>
      </c>
      <c r="J172" s="78"/>
      <c r="K172" s="77">
        <v>2.0113194906820736E-7</v>
      </c>
      <c r="L172" s="77">
        <v>2.4274613097124299E-6</v>
      </c>
      <c r="M172" s="77">
        <v>1.7820463254954212E-6</v>
      </c>
      <c r="N172" s="74" t="s">
        <v>349</v>
      </c>
      <c r="O172" s="74" t="s">
        <v>350</v>
      </c>
      <c r="P172" s="76">
        <v>39508</v>
      </c>
      <c r="Q172" s="74" t="s">
        <v>360</v>
      </c>
      <c r="R172" s="74" t="s">
        <v>373</v>
      </c>
      <c r="S172" s="76">
        <v>39508</v>
      </c>
      <c r="T172" s="74" t="s">
        <v>351</v>
      </c>
      <c r="U172" s="74" t="s">
        <v>856</v>
      </c>
      <c r="V172" s="76">
        <v>39508</v>
      </c>
      <c r="W172" s="74" t="s">
        <v>352</v>
      </c>
      <c r="X172" s="74" t="s">
        <v>353</v>
      </c>
      <c r="Y172" s="75">
        <v>39448</v>
      </c>
      <c r="Z172" s="74" t="s">
        <v>618</v>
      </c>
      <c r="AA172" s="74" t="s">
        <v>618</v>
      </c>
      <c r="AB172" s="73"/>
      <c r="AC172" s="74" t="s">
        <v>618</v>
      </c>
      <c r="AD172" s="74" t="s">
        <v>618</v>
      </c>
      <c r="AE172" s="73"/>
      <c r="AF172" s="74" t="s">
        <v>618</v>
      </c>
      <c r="AG172" s="74" t="s">
        <v>618</v>
      </c>
      <c r="AH172" s="73"/>
      <c r="AI172" s="74" t="s">
        <v>618</v>
      </c>
      <c r="AJ172" s="74" t="s">
        <v>618</v>
      </c>
      <c r="AK172" s="73"/>
      <c r="AL172" s="74" t="s">
        <v>618</v>
      </c>
      <c r="AM172" s="74" t="s">
        <v>618</v>
      </c>
      <c r="AN172" s="73"/>
      <c r="AO172" s="74" t="s">
        <v>618</v>
      </c>
      <c r="AP172" s="74" t="s">
        <v>618</v>
      </c>
      <c r="AQ172" s="73"/>
      <c r="AR172" s="74" t="s">
        <v>618</v>
      </c>
      <c r="AS172" s="74" t="s">
        <v>618</v>
      </c>
      <c r="AT172" s="73"/>
      <c r="AU172" s="74" t="s">
        <v>618</v>
      </c>
      <c r="AV172" s="74" t="s">
        <v>618</v>
      </c>
      <c r="AW172" s="73"/>
    </row>
    <row r="173" spans="1:49" ht="15" customHeight="1">
      <c r="A173" s="295"/>
      <c r="B173" s="74" t="s">
        <v>346</v>
      </c>
      <c r="C173" s="78">
        <v>470</v>
      </c>
      <c r="D173" s="74" t="s">
        <v>386</v>
      </c>
      <c r="E173" s="74" t="s">
        <v>365</v>
      </c>
      <c r="F173" s="74" t="s">
        <v>19</v>
      </c>
      <c r="G173" s="74" t="s">
        <v>348</v>
      </c>
      <c r="H173" s="78">
        <v>365</v>
      </c>
      <c r="I173" s="78">
        <v>3482</v>
      </c>
      <c r="J173" s="78"/>
      <c r="K173" s="77">
        <v>3.7162365875035236E-7</v>
      </c>
      <c r="L173" s="77">
        <v>1.4945728077610781E-6</v>
      </c>
      <c r="M173" s="77">
        <v>4.3251000954798376E-7</v>
      </c>
      <c r="N173" s="74" t="s">
        <v>360</v>
      </c>
      <c r="O173" s="74" t="s">
        <v>373</v>
      </c>
      <c r="P173" s="73"/>
      <c r="Q173" s="74" t="s">
        <v>351</v>
      </c>
      <c r="R173" s="74" t="s">
        <v>856</v>
      </c>
      <c r="S173" s="75">
        <v>39630</v>
      </c>
      <c r="T173" s="74" t="s">
        <v>352</v>
      </c>
      <c r="U173" s="74" t="s">
        <v>356</v>
      </c>
      <c r="V173" s="75">
        <v>33573</v>
      </c>
      <c r="W173" s="74" t="s">
        <v>618</v>
      </c>
      <c r="X173" s="74" t="s">
        <v>618</v>
      </c>
      <c r="Y173" s="73"/>
      <c r="Z173" s="74" t="s">
        <v>618</v>
      </c>
      <c r="AA173" s="74" t="s">
        <v>618</v>
      </c>
      <c r="AB173" s="73"/>
      <c r="AC173" s="74" t="s">
        <v>618</v>
      </c>
      <c r="AD173" s="74" t="s">
        <v>618</v>
      </c>
      <c r="AE173" s="73"/>
      <c r="AF173" s="74" t="s">
        <v>618</v>
      </c>
      <c r="AG173" s="74" t="s">
        <v>618</v>
      </c>
      <c r="AH173" s="73"/>
      <c r="AI173" s="74" t="s">
        <v>618</v>
      </c>
      <c r="AJ173" s="74" t="s">
        <v>618</v>
      </c>
      <c r="AK173" s="73"/>
      <c r="AL173" s="74" t="s">
        <v>618</v>
      </c>
      <c r="AM173" s="74" t="s">
        <v>618</v>
      </c>
      <c r="AN173" s="73"/>
      <c r="AO173" s="74" t="s">
        <v>618</v>
      </c>
      <c r="AP173" s="74" t="s">
        <v>618</v>
      </c>
      <c r="AQ173" s="73"/>
      <c r="AR173" s="74" t="s">
        <v>618</v>
      </c>
      <c r="AS173" s="74" t="s">
        <v>618</v>
      </c>
      <c r="AT173" s="73"/>
      <c r="AU173" s="74" t="s">
        <v>618</v>
      </c>
      <c r="AV173" s="74" t="s">
        <v>618</v>
      </c>
      <c r="AW173" s="73"/>
    </row>
    <row r="174" spans="1:49" s="70" customFormat="1" ht="15" customHeight="1">
      <c r="A174" s="72"/>
      <c r="B174" s="87"/>
      <c r="C174" s="90"/>
      <c r="D174" s="87"/>
      <c r="E174" s="87"/>
      <c r="F174" s="87"/>
      <c r="G174" s="87"/>
      <c r="H174" s="90"/>
      <c r="I174" s="90"/>
      <c r="J174" s="89">
        <v>9</v>
      </c>
      <c r="K174" s="71">
        <f>AVERAGE(K168:K173)</f>
        <v>2.7434594497878556E-7</v>
      </c>
      <c r="L174" s="71">
        <f>AVERAGE(L168:L173)</f>
        <v>1.3567549709032603E-6</v>
      </c>
      <c r="M174" s="71">
        <f>AVERAGE(M168:M173)</f>
        <v>1.2468455481753709E-6</v>
      </c>
      <c r="N174" s="87"/>
      <c r="O174" s="87"/>
      <c r="P174" s="86"/>
      <c r="Q174" s="87"/>
      <c r="R174" s="87"/>
      <c r="S174" s="88"/>
      <c r="T174" s="87"/>
      <c r="U174" s="87"/>
      <c r="V174" s="88"/>
      <c r="W174" s="87"/>
      <c r="X174" s="87"/>
      <c r="Y174" s="86"/>
      <c r="Z174" s="87"/>
      <c r="AA174" s="87"/>
      <c r="AB174" s="86"/>
      <c r="AC174" s="87"/>
      <c r="AD174" s="87"/>
      <c r="AE174" s="86"/>
      <c r="AF174" s="87"/>
      <c r="AG174" s="87"/>
      <c r="AH174" s="86"/>
      <c r="AI174" s="87"/>
      <c r="AJ174" s="87"/>
      <c r="AK174" s="86"/>
      <c r="AL174" s="87"/>
      <c r="AM174" s="87"/>
      <c r="AN174" s="86"/>
      <c r="AO174" s="87"/>
      <c r="AP174" s="87"/>
      <c r="AQ174" s="86"/>
      <c r="AR174" s="87"/>
      <c r="AS174" s="87"/>
      <c r="AT174" s="86"/>
      <c r="AU174" s="87"/>
      <c r="AV174" s="87"/>
      <c r="AW174" s="86"/>
    </row>
    <row r="175" spans="1:49" ht="15" customHeight="1">
      <c r="A175" s="295" t="s">
        <v>855</v>
      </c>
      <c r="B175" s="74" t="s">
        <v>346</v>
      </c>
      <c r="C175" s="78">
        <v>2451</v>
      </c>
      <c r="D175" s="74" t="s">
        <v>389</v>
      </c>
      <c r="E175" s="74" t="s">
        <v>390</v>
      </c>
      <c r="F175" s="74" t="s">
        <v>18</v>
      </c>
      <c r="G175" s="74" t="s">
        <v>348</v>
      </c>
      <c r="H175" s="78">
        <v>370</v>
      </c>
      <c r="I175" s="78">
        <v>3707</v>
      </c>
      <c r="J175" s="78"/>
      <c r="K175" s="77">
        <v>4.7797372732086401E-8</v>
      </c>
      <c r="L175" s="77">
        <v>3.7337768178079799E-6</v>
      </c>
      <c r="M175" s="77">
        <v>2.9823203954532759E-6</v>
      </c>
      <c r="N175" s="74" t="s">
        <v>360</v>
      </c>
      <c r="O175" s="74" t="s">
        <v>373</v>
      </c>
      <c r="P175" s="76">
        <v>39965</v>
      </c>
      <c r="Q175" s="74" t="s">
        <v>352</v>
      </c>
      <c r="R175" s="74" t="s">
        <v>353</v>
      </c>
      <c r="S175" s="76">
        <v>39722</v>
      </c>
      <c r="T175" s="74" t="s">
        <v>351</v>
      </c>
      <c r="U175" s="74" t="s">
        <v>850</v>
      </c>
      <c r="V175" s="76">
        <v>35916</v>
      </c>
      <c r="W175" s="74" t="s">
        <v>618</v>
      </c>
      <c r="X175" s="74" t="s">
        <v>618</v>
      </c>
      <c r="Y175" s="73"/>
      <c r="Z175" s="74" t="s">
        <v>618</v>
      </c>
      <c r="AA175" s="74" t="s">
        <v>618</v>
      </c>
      <c r="AB175" s="73"/>
      <c r="AC175" s="74" t="s">
        <v>618</v>
      </c>
      <c r="AD175" s="74" t="s">
        <v>618</v>
      </c>
      <c r="AE175" s="73"/>
      <c r="AF175" s="74" t="s">
        <v>618</v>
      </c>
      <c r="AG175" s="74" t="s">
        <v>618</v>
      </c>
      <c r="AH175" s="73"/>
      <c r="AI175" s="74" t="s">
        <v>618</v>
      </c>
      <c r="AJ175" s="74" t="s">
        <v>618</v>
      </c>
      <c r="AK175" s="73"/>
      <c r="AL175" s="74" t="s">
        <v>618</v>
      </c>
      <c r="AM175" s="74" t="s">
        <v>618</v>
      </c>
      <c r="AN175" s="73"/>
      <c r="AO175" s="74" t="s">
        <v>618</v>
      </c>
      <c r="AP175" s="74" t="s">
        <v>618</v>
      </c>
      <c r="AQ175" s="73"/>
      <c r="AR175" s="74" t="s">
        <v>618</v>
      </c>
      <c r="AS175" s="74" t="s">
        <v>618</v>
      </c>
      <c r="AT175" s="73"/>
      <c r="AU175" s="74" t="s">
        <v>618</v>
      </c>
      <c r="AV175" s="74" t="s">
        <v>618</v>
      </c>
      <c r="AW175" s="73"/>
    </row>
    <row r="176" spans="1:49" ht="15" customHeight="1">
      <c r="A176" s="295"/>
      <c r="B176" s="74" t="s">
        <v>346</v>
      </c>
      <c r="C176" s="78">
        <v>2451</v>
      </c>
      <c r="D176" s="74" t="s">
        <v>389</v>
      </c>
      <c r="E176" s="74" t="s">
        <v>390</v>
      </c>
      <c r="F176" s="74" t="s">
        <v>19</v>
      </c>
      <c r="G176" s="74" t="s">
        <v>348</v>
      </c>
      <c r="H176" s="78">
        <v>370</v>
      </c>
      <c r="I176" s="78">
        <v>3688</v>
      </c>
      <c r="J176" s="78"/>
      <c r="K176" s="77">
        <v>4.6293593771102032E-8</v>
      </c>
      <c r="L176" s="77">
        <v>1.4776369413767161E-6</v>
      </c>
      <c r="M176" s="77">
        <v>2.5505418444415199E-6</v>
      </c>
      <c r="N176" s="74" t="s">
        <v>360</v>
      </c>
      <c r="O176" s="74" t="s">
        <v>373</v>
      </c>
      <c r="P176" s="76">
        <v>39965</v>
      </c>
      <c r="Q176" s="74" t="s">
        <v>352</v>
      </c>
      <c r="R176" s="74" t="s">
        <v>353</v>
      </c>
      <c r="S176" s="76">
        <v>39904</v>
      </c>
      <c r="T176" s="74" t="s">
        <v>351</v>
      </c>
      <c r="U176" s="74" t="s">
        <v>850</v>
      </c>
      <c r="V176" s="76">
        <v>35916</v>
      </c>
      <c r="W176" s="74" t="s">
        <v>618</v>
      </c>
      <c r="X176" s="74" t="s">
        <v>618</v>
      </c>
      <c r="Y176" s="73"/>
      <c r="Z176" s="74" t="s">
        <v>618</v>
      </c>
      <c r="AA176" s="74" t="s">
        <v>618</v>
      </c>
      <c r="AB176" s="73"/>
      <c r="AC176" s="74" t="s">
        <v>618</v>
      </c>
      <c r="AD176" s="74" t="s">
        <v>618</v>
      </c>
      <c r="AE176" s="73"/>
      <c r="AF176" s="74" t="s">
        <v>618</v>
      </c>
      <c r="AG176" s="74" t="s">
        <v>618</v>
      </c>
      <c r="AH176" s="73"/>
      <c r="AI176" s="74" t="s">
        <v>618</v>
      </c>
      <c r="AJ176" s="74" t="s">
        <v>618</v>
      </c>
      <c r="AK176" s="73"/>
      <c r="AL176" s="74" t="s">
        <v>618</v>
      </c>
      <c r="AM176" s="74" t="s">
        <v>618</v>
      </c>
      <c r="AN176" s="73"/>
      <c r="AO176" s="74" t="s">
        <v>618</v>
      </c>
      <c r="AP176" s="74" t="s">
        <v>618</v>
      </c>
      <c r="AQ176" s="73"/>
      <c r="AR176" s="74" t="s">
        <v>618</v>
      </c>
      <c r="AS176" s="74" t="s">
        <v>618</v>
      </c>
      <c r="AT176" s="73"/>
      <c r="AU176" s="74" t="s">
        <v>618</v>
      </c>
      <c r="AV176" s="74" t="s">
        <v>618</v>
      </c>
      <c r="AW176" s="73"/>
    </row>
    <row r="177" spans="1:49" ht="15" customHeight="1">
      <c r="A177" s="295"/>
      <c r="B177" s="74" t="s">
        <v>346</v>
      </c>
      <c r="C177" s="78">
        <v>2451</v>
      </c>
      <c r="D177" s="74" t="s">
        <v>389</v>
      </c>
      <c r="E177" s="74" t="s">
        <v>390</v>
      </c>
      <c r="F177" s="74" t="s">
        <v>20</v>
      </c>
      <c r="G177" s="74" t="s">
        <v>348</v>
      </c>
      <c r="H177" s="78">
        <v>544</v>
      </c>
      <c r="I177" s="78">
        <v>5758</v>
      </c>
      <c r="J177" s="78"/>
      <c r="K177" s="77">
        <v>2.3374188212073414E-8</v>
      </c>
      <c r="L177" s="77">
        <v>1.1430764057141114E-6</v>
      </c>
      <c r="M177" s="77">
        <v>2.363665421398231E-6</v>
      </c>
      <c r="N177" s="74" t="s">
        <v>360</v>
      </c>
      <c r="O177" s="74" t="s">
        <v>373</v>
      </c>
      <c r="P177" s="76">
        <v>39539</v>
      </c>
      <c r="Q177" s="74" t="s">
        <v>352</v>
      </c>
      <c r="R177" s="74" t="s">
        <v>353</v>
      </c>
      <c r="S177" s="76">
        <v>39508</v>
      </c>
      <c r="T177" s="74" t="s">
        <v>351</v>
      </c>
      <c r="U177" s="74" t="s">
        <v>850</v>
      </c>
      <c r="V177" s="75">
        <v>35916</v>
      </c>
      <c r="W177" s="74" t="s">
        <v>618</v>
      </c>
      <c r="X177" s="74" t="s">
        <v>618</v>
      </c>
      <c r="Y177" s="73"/>
      <c r="Z177" s="74" t="s">
        <v>618</v>
      </c>
      <c r="AA177" s="74" t="s">
        <v>618</v>
      </c>
      <c r="AB177" s="73"/>
      <c r="AC177" s="74" t="s">
        <v>618</v>
      </c>
      <c r="AD177" s="74" t="s">
        <v>618</v>
      </c>
      <c r="AE177" s="73"/>
      <c r="AF177" s="74" t="s">
        <v>618</v>
      </c>
      <c r="AG177" s="74" t="s">
        <v>618</v>
      </c>
      <c r="AH177" s="73"/>
      <c r="AI177" s="74" t="s">
        <v>618</v>
      </c>
      <c r="AJ177" s="74" t="s">
        <v>618</v>
      </c>
      <c r="AK177" s="73"/>
      <c r="AL177" s="74" t="s">
        <v>618</v>
      </c>
      <c r="AM177" s="74" t="s">
        <v>618</v>
      </c>
      <c r="AN177" s="73"/>
      <c r="AO177" s="74" t="s">
        <v>618</v>
      </c>
      <c r="AP177" s="74" t="s">
        <v>618</v>
      </c>
      <c r="AQ177" s="73"/>
      <c r="AR177" s="74" t="s">
        <v>618</v>
      </c>
      <c r="AS177" s="74" t="s">
        <v>618</v>
      </c>
      <c r="AT177" s="73"/>
      <c r="AU177" s="74" t="s">
        <v>618</v>
      </c>
      <c r="AV177" s="74" t="s">
        <v>618</v>
      </c>
      <c r="AW177" s="73"/>
    </row>
    <row r="178" spans="1:49" ht="15" customHeight="1">
      <c r="A178" s="295"/>
      <c r="B178" s="74" t="s">
        <v>346</v>
      </c>
      <c r="C178" s="78">
        <v>2451</v>
      </c>
      <c r="D178" s="74" t="s">
        <v>389</v>
      </c>
      <c r="E178" s="74" t="s">
        <v>390</v>
      </c>
      <c r="F178" s="74" t="s">
        <v>21</v>
      </c>
      <c r="G178" s="74" t="s">
        <v>348</v>
      </c>
      <c r="H178" s="78">
        <v>544</v>
      </c>
      <c r="I178" s="78">
        <v>5649</v>
      </c>
      <c r="J178" s="78"/>
      <c r="K178" s="77">
        <v>8.2492850246391887E-8</v>
      </c>
      <c r="L178" s="77">
        <v>3.7170622457091064E-6</v>
      </c>
      <c r="M178" s="77">
        <v>1.7691743243462816E-6</v>
      </c>
      <c r="N178" s="74" t="s">
        <v>360</v>
      </c>
      <c r="O178" s="74" t="s">
        <v>373</v>
      </c>
      <c r="P178" s="76">
        <v>39539</v>
      </c>
      <c r="Q178" s="74" t="s">
        <v>352</v>
      </c>
      <c r="R178" s="74" t="s">
        <v>353</v>
      </c>
      <c r="S178" s="76">
        <v>39356</v>
      </c>
      <c r="T178" s="74" t="s">
        <v>351</v>
      </c>
      <c r="U178" s="74" t="s">
        <v>850</v>
      </c>
      <c r="V178" s="76">
        <v>35886</v>
      </c>
      <c r="W178" s="74" t="s">
        <v>618</v>
      </c>
      <c r="X178" s="74" t="s">
        <v>618</v>
      </c>
      <c r="Y178" s="73"/>
      <c r="Z178" s="74" t="s">
        <v>618</v>
      </c>
      <c r="AA178" s="74" t="s">
        <v>618</v>
      </c>
      <c r="AB178" s="73"/>
      <c r="AC178" s="74" t="s">
        <v>618</v>
      </c>
      <c r="AD178" s="74" t="s">
        <v>618</v>
      </c>
      <c r="AE178" s="73"/>
      <c r="AF178" s="74" t="s">
        <v>618</v>
      </c>
      <c r="AG178" s="74" t="s">
        <v>618</v>
      </c>
      <c r="AH178" s="73"/>
      <c r="AI178" s="74" t="s">
        <v>618</v>
      </c>
      <c r="AJ178" s="74" t="s">
        <v>618</v>
      </c>
      <c r="AK178" s="73"/>
      <c r="AL178" s="74" t="s">
        <v>618</v>
      </c>
      <c r="AM178" s="74" t="s">
        <v>618</v>
      </c>
      <c r="AN178" s="73"/>
      <c r="AO178" s="74" t="s">
        <v>618</v>
      </c>
      <c r="AP178" s="74" t="s">
        <v>618</v>
      </c>
      <c r="AQ178" s="73"/>
      <c r="AR178" s="74" t="s">
        <v>618</v>
      </c>
      <c r="AS178" s="74" t="s">
        <v>618</v>
      </c>
      <c r="AT178" s="73"/>
      <c r="AU178" s="74" t="s">
        <v>618</v>
      </c>
      <c r="AV178" s="74" t="s">
        <v>618</v>
      </c>
      <c r="AW178" s="73"/>
    </row>
    <row r="179" spans="1:49" ht="15" customHeight="1">
      <c r="A179" s="295"/>
      <c r="B179" s="74" t="s">
        <v>346</v>
      </c>
      <c r="C179" s="78">
        <v>602</v>
      </c>
      <c r="D179" s="74" t="s">
        <v>854</v>
      </c>
      <c r="E179" s="74" t="s">
        <v>468</v>
      </c>
      <c r="F179" s="74" t="s">
        <v>85</v>
      </c>
      <c r="G179" s="74" t="s">
        <v>348</v>
      </c>
      <c r="H179" s="78">
        <v>690</v>
      </c>
      <c r="I179" s="78">
        <v>6700</v>
      </c>
      <c r="J179" s="78"/>
      <c r="K179" s="77">
        <v>2.6507915953339518E-7</v>
      </c>
      <c r="L179" s="77">
        <v>6.8892457085998097E-7</v>
      </c>
      <c r="M179" s="77">
        <v>1.8838839038217298E-6</v>
      </c>
      <c r="N179" s="74" t="s">
        <v>349</v>
      </c>
      <c r="O179" s="74" t="s">
        <v>350</v>
      </c>
      <c r="P179" s="79"/>
      <c r="Q179" s="74" t="s">
        <v>352</v>
      </c>
      <c r="R179" s="74" t="s">
        <v>853</v>
      </c>
      <c r="S179" s="73"/>
      <c r="T179" s="74" t="s">
        <v>360</v>
      </c>
      <c r="U179" s="74" t="s">
        <v>373</v>
      </c>
      <c r="V179" s="73"/>
      <c r="W179" s="74" t="s">
        <v>360</v>
      </c>
      <c r="X179" s="74" t="s">
        <v>852</v>
      </c>
      <c r="Y179" s="75">
        <v>40210</v>
      </c>
      <c r="Z179" s="74" t="s">
        <v>352</v>
      </c>
      <c r="AA179" s="74" t="s">
        <v>844</v>
      </c>
      <c r="AB179" s="75">
        <v>40210</v>
      </c>
      <c r="AC179" s="74" t="s">
        <v>351</v>
      </c>
      <c r="AD179" s="74" t="s">
        <v>851</v>
      </c>
      <c r="AE179" s="75">
        <v>40210</v>
      </c>
      <c r="AF179" s="74" t="s">
        <v>618</v>
      </c>
      <c r="AG179" s="74" t="s">
        <v>618</v>
      </c>
      <c r="AH179" s="73"/>
      <c r="AI179" s="74" t="s">
        <v>618</v>
      </c>
      <c r="AJ179" s="74" t="s">
        <v>618</v>
      </c>
      <c r="AK179" s="73"/>
      <c r="AL179" s="74" t="s">
        <v>618</v>
      </c>
      <c r="AM179" s="74" t="s">
        <v>618</v>
      </c>
      <c r="AN179" s="73"/>
      <c r="AO179" s="74" t="s">
        <v>618</v>
      </c>
      <c r="AP179" s="74" t="s">
        <v>618</v>
      </c>
      <c r="AQ179" s="73"/>
      <c r="AR179" s="74" t="s">
        <v>618</v>
      </c>
      <c r="AS179" s="74" t="s">
        <v>618</v>
      </c>
      <c r="AT179" s="73"/>
      <c r="AU179" s="74" t="s">
        <v>618</v>
      </c>
      <c r="AV179" s="74" t="s">
        <v>618</v>
      </c>
      <c r="AW179" s="73"/>
    </row>
    <row r="180" spans="1:49" ht="15" customHeight="1">
      <c r="A180" s="295"/>
      <c r="B180" s="74" t="s">
        <v>346</v>
      </c>
      <c r="C180" s="78">
        <v>6180</v>
      </c>
      <c r="D180" s="74" t="s">
        <v>453</v>
      </c>
      <c r="E180" s="74" t="s">
        <v>372</v>
      </c>
      <c r="F180" s="74" t="s">
        <v>257</v>
      </c>
      <c r="G180" s="74" t="s">
        <v>348</v>
      </c>
      <c r="H180" s="78">
        <v>817</v>
      </c>
      <c r="I180" s="78">
        <v>8970</v>
      </c>
      <c r="J180" s="78"/>
      <c r="K180" s="77">
        <v>3.1077424853723899E-7</v>
      </c>
      <c r="L180" s="77">
        <v>4.0214939863099704E-6</v>
      </c>
      <c r="M180" s="77">
        <v>7.9246732767261382E-6</v>
      </c>
      <c r="N180" s="74" t="s">
        <v>349</v>
      </c>
      <c r="O180" s="74" t="s">
        <v>350</v>
      </c>
      <c r="P180" s="76">
        <v>40026</v>
      </c>
      <c r="Q180" s="74" t="s">
        <v>360</v>
      </c>
      <c r="R180" s="74" t="s">
        <v>373</v>
      </c>
      <c r="S180" s="76">
        <v>40026</v>
      </c>
      <c r="T180" s="74" t="s">
        <v>352</v>
      </c>
      <c r="U180" s="74" t="s">
        <v>353</v>
      </c>
      <c r="V180" s="75">
        <v>40026</v>
      </c>
      <c r="W180" s="74" t="s">
        <v>351</v>
      </c>
      <c r="X180" s="74" t="s">
        <v>850</v>
      </c>
      <c r="Y180" s="75">
        <v>40026</v>
      </c>
      <c r="Z180" s="74" t="s">
        <v>618</v>
      </c>
      <c r="AA180" s="74" t="s">
        <v>618</v>
      </c>
      <c r="AB180" s="73"/>
      <c r="AC180" s="74" t="s">
        <v>618</v>
      </c>
      <c r="AD180" s="74" t="s">
        <v>618</v>
      </c>
      <c r="AE180" s="73"/>
      <c r="AF180" s="74" t="s">
        <v>618</v>
      </c>
      <c r="AG180" s="74" t="s">
        <v>618</v>
      </c>
      <c r="AH180" s="73"/>
      <c r="AI180" s="74" t="s">
        <v>618</v>
      </c>
      <c r="AJ180" s="74" t="s">
        <v>618</v>
      </c>
      <c r="AK180" s="73"/>
      <c r="AL180" s="74" t="s">
        <v>618</v>
      </c>
      <c r="AM180" s="74" t="s">
        <v>618</v>
      </c>
      <c r="AN180" s="73"/>
      <c r="AO180" s="74" t="s">
        <v>618</v>
      </c>
      <c r="AP180" s="74" t="s">
        <v>618</v>
      </c>
      <c r="AQ180" s="73"/>
      <c r="AR180" s="74" t="s">
        <v>618</v>
      </c>
      <c r="AS180" s="74" t="s">
        <v>618</v>
      </c>
      <c r="AT180" s="73"/>
      <c r="AU180" s="74" t="s">
        <v>618</v>
      </c>
      <c r="AV180" s="74" t="s">
        <v>618</v>
      </c>
      <c r="AW180" s="73"/>
    </row>
    <row r="181" spans="1:49" s="70" customFormat="1">
      <c r="A181" s="72"/>
      <c r="J181" s="70">
        <v>10</v>
      </c>
      <c r="K181" s="71">
        <f>AVERAGE(K175:K180)</f>
        <v>1.2930190217204797E-7</v>
      </c>
      <c r="L181" s="71">
        <f>AVERAGE(L175:L180)</f>
        <v>2.4636618279629777E-6</v>
      </c>
      <c r="M181" s="71">
        <f>AVERAGE(M175:M180)</f>
        <v>3.2457098610311964E-6</v>
      </c>
    </row>
    <row r="182" spans="1:49" ht="15" customHeight="1">
      <c r="A182" s="60" t="s">
        <v>849</v>
      </c>
      <c r="B182" s="74" t="s">
        <v>346</v>
      </c>
      <c r="C182" s="78">
        <v>6076</v>
      </c>
      <c r="D182" s="74" t="s">
        <v>495</v>
      </c>
      <c r="E182" s="74" t="s">
        <v>481</v>
      </c>
      <c r="F182" s="74" t="s">
        <v>163</v>
      </c>
      <c r="G182" s="74" t="s">
        <v>348</v>
      </c>
      <c r="H182" s="78">
        <v>805</v>
      </c>
      <c r="I182" s="78">
        <v>7573</v>
      </c>
      <c r="J182" s="78"/>
      <c r="K182" s="77">
        <v>2.8749674942643861E-6</v>
      </c>
      <c r="L182" s="77">
        <v>4.2308401497856799E-6</v>
      </c>
      <c r="M182" s="77">
        <v>4.4116753666705903E-6</v>
      </c>
      <c r="N182" s="74" t="s">
        <v>360</v>
      </c>
      <c r="O182" s="74" t="s">
        <v>373</v>
      </c>
      <c r="P182" s="76">
        <v>40148</v>
      </c>
      <c r="Q182" s="74" t="s">
        <v>351</v>
      </c>
      <c r="R182" s="74" t="s">
        <v>848</v>
      </c>
      <c r="S182" s="76">
        <v>30682</v>
      </c>
      <c r="T182" s="74" t="s">
        <v>352</v>
      </c>
      <c r="U182" s="74" t="s">
        <v>479</v>
      </c>
      <c r="V182" s="75">
        <v>30682</v>
      </c>
      <c r="W182" s="74" t="s">
        <v>618</v>
      </c>
      <c r="X182" s="74" t="s">
        <v>618</v>
      </c>
      <c r="Y182" s="73"/>
      <c r="Z182" s="74" t="s">
        <v>618</v>
      </c>
      <c r="AA182" s="74" t="s">
        <v>618</v>
      </c>
      <c r="AB182" s="73"/>
      <c r="AC182" s="74" t="s">
        <v>618</v>
      </c>
      <c r="AD182" s="74" t="s">
        <v>618</v>
      </c>
      <c r="AE182" s="73"/>
      <c r="AF182" s="74" t="s">
        <v>618</v>
      </c>
      <c r="AG182" s="74" t="s">
        <v>618</v>
      </c>
      <c r="AH182" s="73"/>
      <c r="AI182" s="74" t="s">
        <v>618</v>
      </c>
      <c r="AJ182" s="74" t="s">
        <v>618</v>
      </c>
      <c r="AK182" s="73"/>
      <c r="AL182" s="74" t="s">
        <v>618</v>
      </c>
      <c r="AM182" s="74" t="s">
        <v>618</v>
      </c>
      <c r="AN182" s="73"/>
      <c r="AO182" s="74" t="s">
        <v>618</v>
      </c>
      <c r="AP182" s="74" t="s">
        <v>618</v>
      </c>
      <c r="AQ182" s="73"/>
      <c r="AR182" s="74" t="s">
        <v>618</v>
      </c>
      <c r="AS182" s="74" t="s">
        <v>618</v>
      </c>
      <c r="AT182" s="73"/>
      <c r="AU182" s="74" t="s">
        <v>618</v>
      </c>
      <c r="AV182" s="74" t="s">
        <v>618</v>
      </c>
      <c r="AW182" s="73"/>
    </row>
    <row r="183" spans="1:49" s="70" customFormat="1" ht="15" customHeight="1">
      <c r="A183" s="72"/>
      <c r="B183" s="81"/>
      <c r="C183" s="85"/>
      <c r="D183" s="81"/>
      <c r="E183" s="81"/>
      <c r="F183" s="81"/>
      <c r="G183" s="81"/>
      <c r="H183" s="85"/>
      <c r="I183" s="85"/>
      <c r="J183" s="85">
        <v>11</v>
      </c>
      <c r="K183" s="84">
        <f>AVERAGE(K182)</f>
        <v>2.8749674942643861E-6</v>
      </c>
      <c r="L183" s="84">
        <f>AVERAGE(L182)</f>
        <v>4.2308401497856799E-6</v>
      </c>
      <c r="M183" s="84">
        <f>AVERAGE(M182)</f>
        <v>4.4116753666705903E-6</v>
      </c>
      <c r="N183" s="81"/>
      <c r="O183" s="81"/>
      <c r="P183" s="83"/>
      <c r="Q183" s="81"/>
      <c r="R183" s="81"/>
      <c r="S183" s="83"/>
      <c r="T183" s="81"/>
      <c r="U183" s="81"/>
      <c r="V183" s="82"/>
      <c r="W183" s="81"/>
      <c r="X183" s="81"/>
      <c r="Y183" s="80"/>
      <c r="Z183" s="81"/>
      <c r="AA183" s="81"/>
      <c r="AB183" s="80"/>
      <c r="AC183" s="81"/>
      <c r="AD183" s="81"/>
      <c r="AE183" s="80"/>
      <c r="AF183" s="81"/>
      <c r="AG183" s="81"/>
      <c r="AH183" s="80"/>
      <c r="AI183" s="81"/>
      <c r="AJ183" s="81"/>
      <c r="AK183" s="80"/>
      <c r="AL183" s="81"/>
      <c r="AM183" s="81"/>
      <c r="AN183" s="80"/>
      <c r="AO183" s="81"/>
      <c r="AP183" s="81"/>
      <c r="AQ183" s="80"/>
      <c r="AR183" s="81"/>
      <c r="AS183" s="81"/>
      <c r="AT183" s="80"/>
      <c r="AU183" s="81"/>
      <c r="AV183" s="81"/>
      <c r="AW183" s="80"/>
    </row>
    <row r="184" spans="1:49" ht="15" customHeight="1">
      <c r="A184" s="295" t="s">
        <v>847</v>
      </c>
      <c r="B184" s="74" t="s">
        <v>346</v>
      </c>
      <c r="C184" s="78">
        <v>4078</v>
      </c>
      <c r="D184" s="74" t="s">
        <v>403</v>
      </c>
      <c r="E184" s="74" t="s">
        <v>392</v>
      </c>
      <c r="F184" s="74" t="s">
        <v>51</v>
      </c>
      <c r="G184" s="74" t="s">
        <v>348</v>
      </c>
      <c r="H184" s="78">
        <v>365.6</v>
      </c>
      <c r="I184" s="78">
        <v>3423.48</v>
      </c>
      <c r="J184" s="78"/>
      <c r="K184" s="77">
        <v>4.2432852613741594E-7</v>
      </c>
      <c r="L184" s="77">
        <v>8.97676072783981E-6</v>
      </c>
      <c r="M184" s="77">
        <v>3.9073987653457196E-6</v>
      </c>
      <c r="N184" s="74" t="s">
        <v>352</v>
      </c>
      <c r="O184" s="74" t="s">
        <v>353</v>
      </c>
      <c r="P184" s="76">
        <v>37012</v>
      </c>
      <c r="Q184" s="74" t="s">
        <v>360</v>
      </c>
      <c r="R184" s="74" t="s">
        <v>373</v>
      </c>
      <c r="S184" s="79"/>
      <c r="T184" s="74" t="s">
        <v>618</v>
      </c>
      <c r="U184" s="74" t="s">
        <v>618</v>
      </c>
      <c r="V184" s="73"/>
      <c r="W184" s="74" t="s">
        <v>618</v>
      </c>
      <c r="X184" s="74" t="s">
        <v>618</v>
      </c>
      <c r="Y184" s="73"/>
      <c r="Z184" s="74" t="s">
        <v>618</v>
      </c>
      <c r="AA184" s="74" t="s">
        <v>618</v>
      </c>
      <c r="AB184" s="73"/>
      <c r="AC184" s="74" t="s">
        <v>618</v>
      </c>
      <c r="AD184" s="74" t="s">
        <v>618</v>
      </c>
      <c r="AE184" s="73"/>
      <c r="AF184" s="74" t="s">
        <v>618</v>
      </c>
      <c r="AG184" s="74" t="s">
        <v>618</v>
      </c>
      <c r="AH184" s="73"/>
      <c r="AI184" s="74" t="s">
        <v>618</v>
      </c>
      <c r="AJ184" s="74" t="s">
        <v>618</v>
      </c>
      <c r="AK184" s="73"/>
      <c r="AL184" s="74" t="s">
        <v>618</v>
      </c>
      <c r="AM184" s="74" t="s">
        <v>618</v>
      </c>
      <c r="AN184" s="73"/>
      <c r="AO184" s="74" t="s">
        <v>618</v>
      </c>
      <c r="AP184" s="74" t="s">
        <v>618</v>
      </c>
      <c r="AQ184" s="73"/>
      <c r="AR184" s="74" t="s">
        <v>618</v>
      </c>
      <c r="AS184" s="74" t="s">
        <v>618</v>
      </c>
      <c r="AT184" s="73"/>
      <c r="AU184" s="74" t="s">
        <v>618</v>
      </c>
      <c r="AV184" s="74" t="s">
        <v>618</v>
      </c>
      <c r="AW184" s="73"/>
    </row>
    <row r="185" spans="1:49" ht="15" customHeight="1">
      <c r="A185" s="295"/>
      <c r="B185" s="74" t="s">
        <v>346</v>
      </c>
      <c r="C185" s="78">
        <v>568</v>
      </c>
      <c r="D185" s="74" t="s">
        <v>378</v>
      </c>
      <c r="E185" s="74" t="s">
        <v>379</v>
      </c>
      <c r="F185" s="74" t="s">
        <v>380</v>
      </c>
      <c r="G185" s="74" t="s">
        <v>348</v>
      </c>
      <c r="H185" s="78">
        <v>403</v>
      </c>
      <c r="I185" s="78">
        <v>4100</v>
      </c>
      <c r="J185" s="78"/>
      <c r="K185" s="77">
        <v>2.8981996787546691E-7</v>
      </c>
      <c r="L185" s="77">
        <v>6.1688622671862983E-7</v>
      </c>
      <c r="M185" s="77">
        <v>1.0760591758161529E-6</v>
      </c>
      <c r="N185" s="74" t="s">
        <v>352</v>
      </c>
      <c r="O185" s="74" t="s">
        <v>368</v>
      </c>
      <c r="P185" s="76">
        <v>25051</v>
      </c>
      <c r="Q185" s="74" t="s">
        <v>360</v>
      </c>
      <c r="R185" s="74" t="s">
        <v>373</v>
      </c>
      <c r="S185" s="75">
        <v>39630</v>
      </c>
      <c r="T185" s="74" t="s">
        <v>352</v>
      </c>
      <c r="U185" s="74" t="s">
        <v>353</v>
      </c>
      <c r="V185" s="75">
        <v>39448</v>
      </c>
      <c r="W185" s="74" t="s">
        <v>618</v>
      </c>
      <c r="X185" s="74" t="s">
        <v>618</v>
      </c>
      <c r="Y185" s="73"/>
      <c r="Z185" s="74" t="s">
        <v>618</v>
      </c>
      <c r="AA185" s="74" t="s">
        <v>618</v>
      </c>
      <c r="AB185" s="73"/>
      <c r="AC185" s="74" t="s">
        <v>618</v>
      </c>
      <c r="AD185" s="74" t="s">
        <v>618</v>
      </c>
      <c r="AE185" s="73"/>
      <c r="AF185" s="74" t="s">
        <v>618</v>
      </c>
      <c r="AG185" s="74" t="s">
        <v>618</v>
      </c>
      <c r="AH185" s="73"/>
      <c r="AI185" s="74" t="s">
        <v>618</v>
      </c>
      <c r="AJ185" s="74" t="s">
        <v>618</v>
      </c>
      <c r="AK185" s="73"/>
      <c r="AL185" s="74" t="s">
        <v>618</v>
      </c>
      <c r="AM185" s="74" t="s">
        <v>618</v>
      </c>
      <c r="AN185" s="73"/>
      <c r="AO185" s="74" t="s">
        <v>618</v>
      </c>
      <c r="AP185" s="74" t="s">
        <v>618</v>
      </c>
      <c r="AQ185" s="73"/>
      <c r="AR185" s="74" t="s">
        <v>618</v>
      </c>
      <c r="AS185" s="74" t="s">
        <v>618</v>
      </c>
      <c r="AT185" s="73"/>
      <c r="AU185" s="74" t="s">
        <v>618</v>
      </c>
      <c r="AV185" s="74" t="s">
        <v>618</v>
      </c>
      <c r="AW185" s="73"/>
    </row>
    <row r="186" spans="1:49" ht="15" customHeight="1">
      <c r="A186" s="295"/>
      <c r="B186" s="74" t="s">
        <v>346</v>
      </c>
      <c r="C186" s="78">
        <v>892</v>
      </c>
      <c r="D186" s="74" t="s">
        <v>451</v>
      </c>
      <c r="E186" s="74" t="s">
        <v>419</v>
      </c>
      <c r="F186" s="74" t="s">
        <v>84</v>
      </c>
      <c r="G186" s="74" t="s">
        <v>348</v>
      </c>
      <c r="H186" s="78">
        <v>75</v>
      </c>
      <c r="I186" s="78">
        <v>776</v>
      </c>
      <c r="J186" s="78"/>
      <c r="K186" s="77">
        <v>3.8257867586681438E-7</v>
      </c>
      <c r="L186" s="77">
        <v>2.2454850473906846E-6</v>
      </c>
      <c r="M186" s="77">
        <v>2.1365747821392965E-6</v>
      </c>
      <c r="N186" s="74" t="s">
        <v>352</v>
      </c>
      <c r="O186" s="74" t="s">
        <v>846</v>
      </c>
      <c r="P186" s="76">
        <v>26512</v>
      </c>
      <c r="Q186" s="74" t="s">
        <v>360</v>
      </c>
      <c r="R186" s="74" t="s">
        <v>373</v>
      </c>
      <c r="S186" s="76">
        <v>40148</v>
      </c>
      <c r="T186" s="74" t="s">
        <v>352</v>
      </c>
      <c r="U186" s="74" t="s">
        <v>844</v>
      </c>
      <c r="V186" s="75">
        <v>39722</v>
      </c>
      <c r="W186" s="74" t="s">
        <v>618</v>
      </c>
      <c r="X186" s="74" t="s">
        <v>618</v>
      </c>
      <c r="Y186" s="73"/>
      <c r="Z186" s="74" t="s">
        <v>618</v>
      </c>
      <c r="AA186" s="74" t="s">
        <v>618</v>
      </c>
      <c r="AB186" s="73"/>
      <c r="AC186" s="74" t="s">
        <v>618</v>
      </c>
      <c r="AD186" s="74" t="s">
        <v>618</v>
      </c>
      <c r="AE186" s="73"/>
      <c r="AF186" s="74" t="s">
        <v>618</v>
      </c>
      <c r="AG186" s="74" t="s">
        <v>618</v>
      </c>
      <c r="AH186" s="73"/>
      <c r="AI186" s="74" t="s">
        <v>618</v>
      </c>
      <c r="AJ186" s="74" t="s">
        <v>618</v>
      </c>
      <c r="AK186" s="73"/>
      <c r="AL186" s="74" t="s">
        <v>618</v>
      </c>
      <c r="AM186" s="74" t="s">
        <v>618</v>
      </c>
      <c r="AN186" s="73"/>
      <c r="AO186" s="74" t="s">
        <v>618</v>
      </c>
      <c r="AP186" s="74" t="s">
        <v>618</v>
      </c>
      <c r="AQ186" s="73"/>
      <c r="AR186" s="74" t="s">
        <v>618</v>
      </c>
      <c r="AS186" s="74" t="s">
        <v>618</v>
      </c>
      <c r="AT186" s="73"/>
      <c r="AU186" s="74" t="s">
        <v>618</v>
      </c>
      <c r="AV186" s="74" t="s">
        <v>618</v>
      </c>
      <c r="AW186" s="73"/>
    </row>
    <row r="187" spans="1:49" ht="15" customHeight="1">
      <c r="A187" s="295"/>
      <c r="B187" s="74" t="s">
        <v>346</v>
      </c>
      <c r="C187" s="78">
        <v>892</v>
      </c>
      <c r="D187" s="74" t="s">
        <v>451</v>
      </c>
      <c r="E187" s="74" t="s">
        <v>419</v>
      </c>
      <c r="F187" s="74" t="s">
        <v>85</v>
      </c>
      <c r="G187" s="74" t="s">
        <v>348</v>
      </c>
      <c r="H187" s="78">
        <v>234</v>
      </c>
      <c r="I187" s="78">
        <v>2500</v>
      </c>
      <c r="J187" s="78"/>
      <c r="K187" s="77">
        <v>3.8257867586681438E-7</v>
      </c>
      <c r="L187" s="77">
        <v>2.2454850473906846E-6</v>
      </c>
      <c r="M187" s="77">
        <v>2.1365747821392965E-6</v>
      </c>
      <c r="N187" s="74" t="s">
        <v>352</v>
      </c>
      <c r="O187" s="74" t="s">
        <v>846</v>
      </c>
      <c r="P187" s="76">
        <v>27181</v>
      </c>
      <c r="Q187" s="74" t="s">
        <v>360</v>
      </c>
      <c r="R187" s="74" t="s">
        <v>373</v>
      </c>
      <c r="S187" s="75">
        <v>39965</v>
      </c>
      <c r="T187" s="74" t="s">
        <v>352</v>
      </c>
      <c r="U187" s="74" t="s">
        <v>844</v>
      </c>
      <c r="V187" s="75">
        <v>39783</v>
      </c>
      <c r="W187" s="74" t="s">
        <v>618</v>
      </c>
      <c r="X187" s="74" t="s">
        <v>618</v>
      </c>
      <c r="Y187" s="73"/>
      <c r="Z187" s="74" t="s">
        <v>618</v>
      </c>
      <c r="AA187" s="74" t="s">
        <v>618</v>
      </c>
      <c r="AB187" s="73"/>
      <c r="AC187" s="74" t="s">
        <v>618</v>
      </c>
      <c r="AD187" s="74" t="s">
        <v>618</v>
      </c>
      <c r="AE187" s="73"/>
      <c r="AF187" s="74" t="s">
        <v>618</v>
      </c>
      <c r="AG187" s="74" t="s">
        <v>618</v>
      </c>
      <c r="AH187" s="73"/>
      <c r="AI187" s="74" t="s">
        <v>618</v>
      </c>
      <c r="AJ187" s="74" t="s">
        <v>618</v>
      </c>
      <c r="AK187" s="73"/>
      <c r="AL187" s="74" t="s">
        <v>618</v>
      </c>
      <c r="AM187" s="74" t="s">
        <v>618</v>
      </c>
      <c r="AN187" s="73"/>
      <c r="AO187" s="74" t="s">
        <v>618</v>
      </c>
      <c r="AP187" s="74" t="s">
        <v>618</v>
      </c>
      <c r="AQ187" s="73"/>
      <c r="AR187" s="74" t="s">
        <v>618</v>
      </c>
      <c r="AS187" s="74" t="s">
        <v>618</v>
      </c>
      <c r="AT187" s="73"/>
      <c r="AU187" s="74" t="s">
        <v>618</v>
      </c>
      <c r="AV187" s="74" t="s">
        <v>618</v>
      </c>
      <c r="AW187" s="73"/>
    </row>
    <row r="188" spans="1:49" ht="15" customHeight="1">
      <c r="A188" s="295"/>
      <c r="B188" s="74" t="s">
        <v>346</v>
      </c>
      <c r="C188" s="78">
        <v>897</v>
      </c>
      <c r="D188" s="74" t="s">
        <v>388</v>
      </c>
      <c r="E188" s="74" t="s">
        <v>618</v>
      </c>
      <c r="F188" s="74" t="s">
        <v>84</v>
      </c>
      <c r="G188" s="74" t="s">
        <v>348</v>
      </c>
      <c r="H188" s="78">
        <v>72</v>
      </c>
      <c r="I188" s="78">
        <v>831</v>
      </c>
      <c r="J188" s="78"/>
      <c r="K188" s="77">
        <v>2.21452252152382E-6</v>
      </c>
      <c r="L188" s="77">
        <v>4.2368015155628232E-6</v>
      </c>
      <c r="M188" s="77">
        <v>6.2209119228040908E-6</v>
      </c>
      <c r="N188" s="74" t="s">
        <v>352</v>
      </c>
      <c r="O188" s="74" t="s">
        <v>845</v>
      </c>
      <c r="P188" s="76">
        <v>26816</v>
      </c>
      <c r="Q188" s="74" t="s">
        <v>360</v>
      </c>
      <c r="R188" s="74" t="s">
        <v>373</v>
      </c>
      <c r="S188" s="75">
        <v>39203</v>
      </c>
      <c r="T188" s="74" t="s">
        <v>352</v>
      </c>
      <c r="U188" s="74" t="s">
        <v>844</v>
      </c>
      <c r="V188" s="75">
        <v>39203</v>
      </c>
      <c r="W188" s="74" t="s">
        <v>618</v>
      </c>
      <c r="X188" s="74" t="s">
        <v>618</v>
      </c>
      <c r="Y188" s="73"/>
      <c r="Z188" s="74" t="s">
        <v>618</v>
      </c>
      <c r="AA188" s="74" t="s">
        <v>618</v>
      </c>
      <c r="AB188" s="73"/>
      <c r="AC188" s="74" t="s">
        <v>618</v>
      </c>
      <c r="AD188" s="74" t="s">
        <v>618</v>
      </c>
      <c r="AE188" s="73"/>
      <c r="AF188" s="74" t="s">
        <v>618</v>
      </c>
      <c r="AG188" s="74" t="s">
        <v>618</v>
      </c>
      <c r="AH188" s="73"/>
      <c r="AI188" s="74" t="s">
        <v>618</v>
      </c>
      <c r="AJ188" s="74" t="s">
        <v>618</v>
      </c>
      <c r="AK188" s="73"/>
      <c r="AL188" s="74" t="s">
        <v>618</v>
      </c>
      <c r="AM188" s="74" t="s">
        <v>618</v>
      </c>
      <c r="AN188" s="73"/>
      <c r="AO188" s="74" t="s">
        <v>618</v>
      </c>
      <c r="AP188" s="74" t="s">
        <v>618</v>
      </c>
      <c r="AQ188" s="73"/>
      <c r="AR188" s="74" t="s">
        <v>618</v>
      </c>
      <c r="AS188" s="74" t="s">
        <v>618</v>
      </c>
      <c r="AT188" s="73"/>
      <c r="AU188" s="74" t="s">
        <v>618</v>
      </c>
      <c r="AV188" s="74" t="s">
        <v>618</v>
      </c>
      <c r="AW188" s="73"/>
    </row>
    <row r="189" spans="1:49" ht="15" customHeight="1">
      <c r="A189" s="295"/>
      <c r="B189" s="74" t="s">
        <v>346</v>
      </c>
      <c r="C189" s="78">
        <v>897</v>
      </c>
      <c r="D189" s="74" t="s">
        <v>388</v>
      </c>
      <c r="E189" s="74" t="s">
        <v>618</v>
      </c>
      <c r="F189" s="74" t="s">
        <v>85</v>
      </c>
      <c r="G189" s="74" t="s">
        <v>348</v>
      </c>
      <c r="H189" s="78">
        <v>110</v>
      </c>
      <c r="I189" s="78">
        <v>1076</v>
      </c>
      <c r="J189" s="78"/>
      <c r="K189" s="77">
        <v>2.21452252152382E-6</v>
      </c>
      <c r="L189" s="77">
        <v>4.2368015155628232E-6</v>
      </c>
      <c r="M189" s="77">
        <v>6.2209119228040908E-6</v>
      </c>
      <c r="N189" s="74" t="s">
        <v>352</v>
      </c>
      <c r="O189" s="74" t="s">
        <v>845</v>
      </c>
      <c r="P189" s="76">
        <v>27030</v>
      </c>
      <c r="Q189" s="74" t="s">
        <v>360</v>
      </c>
      <c r="R189" s="74" t="s">
        <v>373</v>
      </c>
      <c r="S189" s="76">
        <v>39203</v>
      </c>
      <c r="T189" s="74" t="s">
        <v>352</v>
      </c>
      <c r="U189" s="74" t="s">
        <v>844</v>
      </c>
      <c r="V189" s="76">
        <v>39203</v>
      </c>
      <c r="W189" s="74" t="s">
        <v>618</v>
      </c>
      <c r="X189" s="74" t="s">
        <v>618</v>
      </c>
      <c r="Y189" s="79"/>
      <c r="Z189" s="74" t="s">
        <v>618</v>
      </c>
      <c r="AA189" s="74" t="s">
        <v>618</v>
      </c>
      <c r="AB189" s="73"/>
      <c r="AC189" s="74" t="s">
        <v>618</v>
      </c>
      <c r="AD189" s="74" t="s">
        <v>618</v>
      </c>
      <c r="AE189" s="73"/>
      <c r="AF189" s="74" t="s">
        <v>618</v>
      </c>
      <c r="AG189" s="74" t="s">
        <v>618</v>
      </c>
      <c r="AH189" s="73"/>
      <c r="AI189" s="74" t="s">
        <v>618</v>
      </c>
      <c r="AJ189" s="74" t="s">
        <v>618</v>
      </c>
      <c r="AK189" s="73"/>
      <c r="AL189" s="74" t="s">
        <v>618</v>
      </c>
      <c r="AM189" s="74" t="s">
        <v>618</v>
      </c>
      <c r="AN189" s="73"/>
      <c r="AO189" s="74" t="s">
        <v>618</v>
      </c>
      <c r="AP189" s="74" t="s">
        <v>618</v>
      </c>
      <c r="AQ189" s="73"/>
      <c r="AR189" s="74" t="s">
        <v>618</v>
      </c>
      <c r="AS189" s="74" t="s">
        <v>618</v>
      </c>
      <c r="AT189" s="73"/>
      <c r="AU189" s="74" t="s">
        <v>618</v>
      </c>
      <c r="AV189" s="74" t="s">
        <v>618</v>
      </c>
      <c r="AW189" s="73"/>
    </row>
    <row r="190" spans="1:49" ht="15" customHeight="1">
      <c r="A190" s="295"/>
      <c r="B190" s="74" t="s">
        <v>346</v>
      </c>
      <c r="C190" s="78">
        <v>2408</v>
      </c>
      <c r="D190" s="74" t="s">
        <v>375</v>
      </c>
      <c r="E190" s="74" t="s">
        <v>355</v>
      </c>
      <c r="F190" s="74" t="s">
        <v>157</v>
      </c>
      <c r="G190" s="74" t="s">
        <v>348</v>
      </c>
      <c r="H190" s="78">
        <v>343</v>
      </c>
      <c r="I190" s="78">
        <v>3100</v>
      </c>
      <c r="J190" s="78"/>
      <c r="K190" s="77">
        <v>2.8437899246475465E-7</v>
      </c>
      <c r="L190" s="77">
        <v>6.2686801224785591E-7</v>
      </c>
      <c r="M190" s="77">
        <v>6.9012036136660298E-7</v>
      </c>
      <c r="N190" s="74" t="s">
        <v>352</v>
      </c>
      <c r="O190" s="74" t="s">
        <v>377</v>
      </c>
      <c r="P190" s="76">
        <v>34455</v>
      </c>
      <c r="Q190" s="74" t="s">
        <v>349</v>
      </c>
      <c r="R190" s="74" t="s">
        <v>350</v>
      </c>
      <c r="S190" s="76">
        <v>38139</v>
      </c>
      <c r="T190" s="74" t="s">
        <v>360</v>
      </c>
      <c r="U190" s="74" t="s">
        <v>373</v>
      </c>
      <c r="V190" s="75">
        <v>39083</v>
      </c>
      <c r="W190" s="74" t="s">
        <v>352</v>
      </c>
      <c r="X190" s="74" t="s">
        <v>353</v>
      </c>
      <c r="Y190" s="75">
        <v>39783</v>
      </c>
      <c r="Z190" s="74" t="s">
        <v>618</v>
      </c>
      <c r="AA190" s="74" t="s">
        <v>618</v>
      </c>
      <c r="AB190" s="73"/>
      <c r="AC190" s="74" t="s">
        <v>618</v>
      </c>
      <c r="AD190" s="74" t="s">
        <v>618</v>
      </c>
      <c r="AE190" s="73"/>
      <c r="AF190" s="74" t="s">
        <v>618</v>
      </c>
      <c r="AG190" s="74" t="s">
        <v>618</v>
      </c>
      <c r="AH190" s="73"/>
      <c r="AI190" s="74" t="s">
        <v>618</v>
      </c>
      <c r="AJ190" s="74" t="s">
        <v>618</v>
      </c>
      <c r="AK190" s="73"/>
      <c r="AL190" s="74" t="s">
        <v>618</v>
      </c>
      <c r="AM190" s="74" t="s">
        <v>618</v>
      </c>
      <c r="AN190" s="73"/>
      <c r="AO190" s="74" t="s">
        <v>618</v>
      </c>
      <c r="AP190" s="74" t="s">
        <v>618</v>
      </c>
      <c r="AQ190" s="73"/>
      <c r="AR190" s="74" t="s">
        <v>618</v>
      </c>
      <c r="AS190" s="74" t="s">
        <v>618</v>
      </c>
      <c r="AT190" s="73"/>
      <c r="AU190" s="74" t="s">
        <v>618</v>
      </c>
      <c r="AV190" s="74" t="s">
        <v>618</v>
      </c>
      <c r="AW190" s="73"/>
    </row>
    <row r="191" spans="1:49" ht="15" customHeight="1">
      <c r="A191" s="295"/>
      <c r="B191" s="74" t="s">
        <v>346</v>
      </c>
      <c r="C191" s="78">
        <v>2408</v>
      </c>
      <c r="D191" s="74" t="s">
        <v>375</v>
      </c>
      <c r="E191" s="74" t="s">
        <v>355</v>
      </c>
      <c r="F191" s="74" t="s">
        <v>158</v>
      </c>
      <c r="G191" s="74" t="s">
        <v>348</v>
      </c>
      <c r="H191" s="78">
        <v>343</v>
      </c>
      <c r="I191" s="78">
        <v>3100</v>
      </c>
      <c r="J191" s="78"/>
      <c r="K191" s="77">
        <v>3.4346664533741764E-7</v>
      </c>
      <c r="L191" s="77">
        <v>8.1810314820438983E-7</v>
      </c>
      <c r="M191" s="77">
        <v>1.035661628025569E-6</v>
      </c>
      <c r="N191" s="74" t="s">
        <v>352</v>
      </c>
      <c r="O191" s="74" t="s">
        <v>377</v>
      </c>
      <c r="P191" s="76">
        <v>33451</v>
      </c>
      <c r="Q191" s="74" t="s">
        <v>349</v>
      </c>
      <c r="R191" s="74" t="s">
        <v>350</v>
      </c>
      <c r="S191" s="76">
        <v>38139</v>
      </c>
      <c r="T191" s="74" t="s">
        <v>360</v>
      </c>
      <c r="U191" s="74" t="s">
        <v>373</v>
      </c>
      <c r="V191" s="75">
        <v>39083</v>
      </c>
      <c r="W191" s="74" t="s">
        <v>352</v>
      </c>
      <c r="X191" s="74" t="s">
        <v>353</v>
      </c>
      <c r="Y191" s="75">
        <v>39783</v>
      </c>
      <c r="Z191" s="74" t="s">
        <v>618</v>
      </c>
      <c r="AA191" s="74" t="s">
        <v>618</v>
      </c>
      <c r="AB191" s="73"/>
      <c r="AC191" s="74" t="s">
        <v>618</v>
      </c>
      <c r="AD191" s="74" t="s">
        <v>618</v>
      </c>
      <c r="AE191" s="73"/>
      <c r="AF191" s="74" t="s">
        <v>618</v>
      </c>
      <c r="AG191" s="74" t="s">
        <v>618</v>
      </c>
      <c r="AH191" s="73"/>
      <c r="AI191" s="74" t="s">
        <v>618</v>
      </c>
      <c r="AJ191" s="74" t="s">
        <v>618</v>
      </c>
      <c r="AK191" s="73"/>
      <c r="AL191" s="74" t="s">
        <v>618</v>
      </c>
      <c r="AM191" s="74" t="s">
        <v>618</v>
      </c>
      <c r="AN191" s="73"/>
      <c r="AO191" s="74" t="s">
        <v>618</v>
      </c>
      <c r="AP191" s="74" t="s">
        <v>618</v>
      </c>
      <c r="AQ191" s="73"/>
      <c r="AR191" s="74" t="s">
        <v>618</v>
      </c>
      <c r="AS191" s="74" t="s">
        <v>618</v>
      </c>
      <c r="AT191" s="73"/>
      <c r="AU191" s="74" t="s">
        <v>618</v>
      </c>
      <c r="AV191" s="74" t="s">
        <v>618</v>
      </c>
      <c r="AW191" s="73"/>
    </row>
    <row r="192" spans="1:49" ht="15" customHeight="1">
      <c r="A192" s="295"/>
      <c r="B192" s="74" t="s">
        <v>346</v>
      </c>
      <c r="C192" s="78">
        <v>6147</v>
      </c>
      <c r="D192" s="74" t="s">
        <v>515</v>
      </c>
      <c r="E192" s="74" t="s">
        <v>372</v>
      </c>
      <c r="F192" s="74" t="s">
        <v>71</v>
      </c>
      <c r="G192" s="74" t="s">
        <v>348</v>
      </c>
      <c r="H192" s="78">
        <v>583</v>
      </c>
      <c r="I192" s="78">
        <v>7000</v>
      </c>
      <c r="J192" s="78"/>
      <c r="K192" s="77">
        <v>2.1849493355308198E-6</v>
      </c>
      <c r="L192" s="77">
        <v>3.4362410103419242E-5</v>
      </c>
      <c r="M192" s="77">
        <v>1.4543424671511665E-5</v>
      </c>
      <c r="N192" s="74" t="s">
        <v>349</v>
      </c>
      <c r="O192" s="74" t="s">
        <v>359</v>
      </c>
      <c r="P192" s="76">
        <v>39753</v>
      </c>
      <c r="Q192" s="74" t="s">
        <v>360</v>
      </c>
      <c r="R192" s="74" t="s">
        <v>373</v>
      </c>
      <c r="S192" s="76">
        <v>39845</v>
      </c>
      <c r="T192" s="74" t="s">
        <v>352</v>
      </c>
      <c r="U192" s="74" t="s">
        <v>513</v>
      </c>
      <c r="V192" s="75">
        <v>27729</v>
      </c>
      <c r="W192" s="74" t="s">
        <v>352</v>
      </c>
      <c r="X192" s="74" t="s">
        <v>377</v>
      </c>
      <c r="Y192" s="75">
        <v>27729</v>
      </c>
      <c r="Z192" s="74" t="s">
        <v>618</v>
      </c>
      <c r="AA192" s="74" t="s">
        <v>618</v>
      </c>
      <c r="AB192" s="73"/>
      <c r="AC192" s="74" t="s">
        <v>618</v>
      </c>
      <c r="AD192" s="74" t="s">
        <v>618</v>
      </c>
      <c r="AE192" s="73"/>
      <c r="AF192" s="74" t="s">
        <v>618</v>
      </c>
      <c r="AG192" s="74" t="s">
        <v>618</v>
      </c>
      <c r="AH192" s="73"/>
      <c r="AI192" s="74" t="s">
        <v>618</v>
      </c>
      <c r="AJ192" s="74" t="s">
        <v>618</v>
      </c>
      <c r="AK192" s="73"/>
      <c r="AL192" s="74" t="s">
        <v>618</v>
      </c>
      <c r="AM192" s="74" t="s">
        <v>618</v>
      </c>
      <c r="AN192" s="73"/>
      <c r="AO192" s="74" t="s">
        <v>618</v>
      </c>
      <c r="AP192" s="74" t="s">
        <v>618</v>
      </c>
      <c r="AQ192" s="73"/>
      <c r="AR192" s="74" t="s">
        <v>618</v>
      </c>
      <c r="AS192" s="74" t="s">
        <v>618</v>
      </c>
      <c r="AT192" s="73"/>
      <c r="AU192" s="74" t="s">
        <v>618</v>
      </c>
      <c r="AV192" s="74" t="s">
        <v>618</v>
      </c>
      <c r="AW192" s="73"/>
    </row>
    <row r="193" spans="1:49" s="70" customFormat="1">
      <c r="A193" s="72"/>
      <c r="J193" s="70">
        <v>12</v>
      </c>
      <c r="K193" s="71">
        <f>AVERAGE(K184:K192)</f>
        <v>9.6901620690301598E-7</v>
      </c>
      <c r="L193" s="71">
        <f>AVERAGE(L184:L192)</f>
        <v>6.4850668160374379E-6</v>
      </c>
      <c r="M193" s="71">
        <f>AVERAGE(M184:M192)</f>
        <v>4.2186264457724981E-6</v>
      </c>
    </row>
    <row r="194" spans="1:49" s="61" customFormat="1" ht="15" customHeight="1">
      <c r="A194" s="69"/>
      <c r="B194" s="63" t="s">
        <v>346</v>
      </c>
      <c r="C194" s="68">
        <v>6019</v>
      </c>
      <c r="D194" s="63" t="s">
        <v>463</v>
      </c>
      <c r="E194" s="63" t="s">
        <v>448</v>
      </c>
      <c r="F194" s="63" t="s">
        <v>70</v>
      </c>
      <c r="G194" s="63" t="s">
        <v>348</v>
      </c>
      <c r="H194" s="68">
        <v>1408</v>
      </c>
      <c r="I194" s="68">
        <v>12656</v>
      </c>
      <c r="J194" s="68"/>
      <c r="K194" s="67">
        <v>2.537471993785683E-6</v>
      </c>
      <c r="L194" s="67">
        <v>1.3577763523115501E-5</v>
      </c>
      <c r="M194" s="67">
        <v>1.044421874910179E-5</v>
      </c>
      <c r="N194" s="63" t="s">
        <v>360</v>
      </c>
      <c r="O194" s="63" t="s">
        <v>464</v>
      </c>
      <c r="P194" s="66"/>
      <c r="Q194" s="63" t="s">
        <v>349</v>
      </c>
      <c r="R194" s="63" t="s">
        <v>350</v>
      </c>
      <c r="S194" s="65">
        <v>37987</v>
      </c>
      <c r="T194" s="63" t="s">
        <v>360</v>
      </c>
      <c r="U194" s="63" t="s">
        <v>361</v>
      </c>
      <c r="V194" s="65">
        <v>38108</v>
      </c>
      <c r="W194" s="63" t="s">
        <v>352</v>
      </c>
      <c r="X194" s="63" t="s">
        <v>368</v>
      </c>
      <c r="Y194" s="64">
        <v>33298</v>
      </c>
      <c r="Z194" s="63" t="s">
        <v>351</v>
      </c>
      <c r="AA194" s="63" t="s">
        <v>618</v>
      </c>
      <c r="AB194" s="64">
        <v>38139</v>
      </c>
      <c r="AC194" s="63" t="s">
        <v>618</v>
      </c>
      <c r="AD194" s="63" t="s">
        <v>618</v>
      </c>
      <c r="AE194" s="62"/>
      <c r="AF194" s="63" t="s">
        <v>618</v>
      </c>
      <c r="AG194" s="63" t="s">
        <v>618</v>
      </c>
      <c r="AH194" s="62"/>
      <c r="AI194" s="63" t="s">
        <v>618</v>
      </c>
      <c r="AJ194" s="63" t="s">
        <v>618</v>
      </c>
      <c r="AK194" s="62"/>
      <c r="AL194" s="63" t="s">
        <v>618</v>
      </c>
      <c r="AM194" s="63" t="s">
        <v>618</v>
      </c>
      <c r="AN194" s="62"/>
      <c r="AO194" s="63" t="s">
        <v>618</v>
      </c>
      <c r="AP194" s="63" t="s">
        <v>618</v>
      </c>
      <c r="AQ194" s="62"/>
      <c r="AR194" s="63" t="s">
        <v>618</v>
      </c>
      <c r="AS194" s="63" t="s">
        <v>618</v>
      </c>
      <c r="AT194" s="62"/>
      <c r="AU194" s="63" t="s">
        <v>618</v>
      </c>
      <c r="AV194" s="63" t="s">
        <v>618</v>
      </c>
      <c r="AW194" s="62"/>
    </row>
  </sheetData>
  <mergeCells count="10">
    <mergeCell ref="A159:A166"/>
    <mergeCell ref="A168:A173"/>
    <mergeCell ref="A175:A180"/>
    <mergeCell ref="A184:A192"/>
    <mergeCell ref="A2:A51"/>
    <mergeCell ref="A53:A70"/>
    <mergeCell ref="A72:A98"/>
    <mergeCell ref="A100:A140"/>
    <mergeCell ref="A142:A152"/>
    <mergeCell ref="A154:A15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78"/>
  <sheetViews>
    <sheetView topLeftCell="A37" workbookViewId="0">
      <selection activeCell="F56" sqref="F56"/>
    </sheetView>
  </sheetViews>
  <sheetFormatPr defaultRowHeight="15"/>
  <cols>
    <col min="1" max="1" width="11" bestFit="1" customWidth="1"/>
    <col min="2" max="2" width="11.5703125" bestFit="1" customWidth="1"/>
    <col min="3" max="3" width="15.42578125" bestFit="1" customWidth="1"/>
    <col min="4" max="4" width="13.5703125" bestFit="1" customWidth="1"/>
    <col min="5" max="5" width="41.7109375" bestFit="1" customWidth="1"/>
    <col min="6" max="6" width="29.85546875" customWidth="1"/>
  </cols>
  <sheetData>
    <row r="1" spans="1:6">
      <c r="A1" s="99"/>
      <c r="B1" s="106" t="s">
        <v>878</v>
      </c>
      <c r="C1" s="106" t="s">
        <v>879</v>
      </c>
      <c r="D1" s="106" t="s">
        <v>880</v>
      </c>
      <c r="E1" s="106" t="s">
        <v>881</v>
      </c>
      <c r="F1" s="99" t="s">
        <v>913</v>
      </c>
    </row>
    <row r="2" spans="1:6">
      <c r="A2" s="100" t="s">
        <v>882</v>
      </c>
      <c r="B2" s="98"/>
      <c r="C2" s="98"/>
      <c r="D2" s="98"/>
      <c r="E2" s="98"/>
    </row>
    <row r="3" spans="1:6">
      <c r="A3" s="101"/>
      <c r="B3" s="102">
        <v>1</v>
      </c>
      <c r="C3" s="103" t="s">
        <v>376</v>
      </c>
      <c r="D3" s="103" t="s">
        <v>883</v>
      </c>
      <c r="E3" s="103" t="s">
        <v>884</v>
      </c>
      <c r="F3" t="str">
        <f>CONCATENATE(C3,"; ",D3,"; ",E3)</f>
        <v>Bituminous;  Conventional;  Wet FGD</v>
      </c>
    </row>
    <row r="4" spans="1:6">
      <c r="A4" s="101"/>
      <c r="B4" s="102">
        <v>2</v>
      </c>
      <c r="C4" s="103" t="s">
        <v>376</v>
      </c>
      <c r="D4" s="103" t="s">
        <v>883</v>
      </c>
      <c r="E4" s="103" t="s">
        <v>885</v>
      </c>
      <c r="F4" s="1" t="str">
        <f t="shared" ref="F4:F67" si="0">CONCATENATE(C4,"; ",D4,"; ",E4)</f>
        <v>Bituminous;  Conventional;  Dry FGD</v>
      </c>
    </row>
    <row r="5" spans="1:6">
      <c r="A5" s="101"/>
      <c r="B5" s="102">
        <v>3</v>
      </c>
      <c r="C5" s="103" t="s">
        <v>376</v>
      </c>
      <c r="D5" s="103" t="s">
        <v>883</v>
      </c>
      <c r="E5" s="103" t="s">
        <v>886</v>
      </c>
      <c r="F5" s="1" t="str">
        <f t="shared" si="0"/>
        <v>Bituminous;  Conventional;  Sorbent/Carbon Injection</v>
      </c>
    </row>
    <row r="6" spans="1:6">
      <c r="A6" s="101"/>
      <c r="B6" s="102">
        <v>4</v>
      </c>
      <c r="C6" s="103" t="s">
        <v>376</v>
      </c>
      <c r="D6" s="103" t="s">
        <v>883</v>
      </c>
      <c r="E6" s="103" t="s">
        <v>887</v>
      </c>
      <c r="F6" s="1" t="str">
        <f t="shared" si="0"/>
        <v>Bituminous;  Conventional;  No Acid Gas Control</v>
      </c>
    </row>
    <row r="7" spans="1:6">
      <c r="A7" s="101"/>
      <c r="B7" s="102">
        <v>5</v>
      </c>
      <c r="C7" s="103" t="s">
        <v>376</v>
      </c>
      <c r="D7" s="103" t="s">
        <v>888</v>
      </c>
      <c r="E7" s="103" t="s">
        <v>885</v>
      </c>
      <c r="F7" s="1" t="str">
        <f t="shared" si="0"/>
        <v>Bituminous;  Fluidized Bed;  Dry FGD</v>
      </c>
    </row>
    <row r="8" spans="1:6">
      <c r="A8" s="101"/>
      <c r="B8" s="102">
        <v>6</v>
      </c>
      <c r="C8" s="103" t="s">
        <v>376</v>
      </c>
      <c r="D8" s="103" t="s">
        <v>888</v>
      </c>
      <c r="E8" s="103" t="s">
        <v>887</v>
      </c>
      <c r="F8" s="1" t="str">
        <f t="shared" si="0"/>
        <v>Bituminous;  Fluidized Bed;  No Acid Gas Control</v>
      </c>
    </row>
    <row r="9" spans="1:6">
      <c r="A9" s="101"/>
      <c r="B9" s="102">
        <v>7</v>
      </c>
      <c r="C9" s="103" t="s">
        <v>889</v>
      </c>
      <c r="D9" s="103" t="s">
        <v>888</v>
      </c>
      <c r="E9" s="103" t="s">
        <v>885</v>
      </c>
      <c r="F9" s="1" t="str">
        <f t="shared" si="0"/>
        <v>Coal Refuse;  Fluidized Bed;  Dry FGD</v>
      </c>
    </row>
    <row r="10" spans="1:6">
      <c r="A10" s="101"/>
      <c r="B10" s="102">
        <v>8</v>
      </c>
      <c r="C10" s="103" t="s">
        <v>889</v>
      </c>
      <c r="D10" s="103" t="s">
        <v>888</v>
      </c>
      <c r="E10" s="103" t="s">
        <v>887</v>
      </c>
      <c r="F10" s="1" t="str">
        <f t="shared" si="0"/>
        <v>Coal Refuse;  Fluidized Bed;  No Acid Gas Control</v>
      </c>
    </row>
    <row r="11" spans="1:6">
      <c r="A11" s="101"/>
      <c r="B11" s="102">
        <v>9</v>
      </c>
      <c r="C11" s="103" t="s">
        <v>890</v>
      </c>
      <c r="D11" s="103" t="s">
        <v>883</v>
      </c>
      <c r="E11" s="103" t="s">
        <v>884</v>
      </c>
      <c r="F11" s="1" t="str">
        <f t="shared" si="0"/>
        <v>Lignite;  Conventional;  Wet FGD</v>
      </c>
    </row>
    <row r="12" spans="1:6">
      <c r="A12" s="101"/>
      <c r="B12" s="102">
        <v>10</v>
      </c>
      <c r="C12" s="103" t="s">
        <v>890</v>
      </c>
      <c r="D12" s="103" t="s">
        <v>883</v>
      </c>
      <c r="E12" s="103" t="s">
        <v>886</v>
      </c>
      <c r="F12" s="1" t="str">
        <f t="shared" si="0"/>
        <v>Lignite;  Conventional;  Sorbent/Carbon Injection</v>
      </c>
    </row>
    <row r="13" spans="1:6">
      <c r="A13" s="101"/>
      <c r="B13" s="102">
        <v>11</v>
      </c>
      <c r="C13" s="103" t="s">
        <v>890</v>
      </c>
      <c r="D13" s="103" t="s">
        <v>888</v>
      </c>
      <c r="E13" s="103" t="s">
        <v>885</v>
      </c>
      <c r="F13" s="1" t="str">
        <f t="shared" si="0"/>
        <v>Lignite;  Fluidized Bed;  Dry FGD</v>
      </c>
    </row>
    <row r="14" spans="1:6">
      <c r="A14" s="101"/>
      <c r="B14" s="102">
        <v>12</v>
      </c>
      <c r="C14" s="103" t="s">
        <v>890</v>
      </c>
      <c r="D14" s="103" t="s">
        <v>888</v>
      </c>
      <c r="E14" s="103" t="s">
        <v>887</v>
      </c>
      <c r="F14" s="1" t="str">
        <f t="shared" si="0"/>
        <v>Lignite;  Fluidized Bed;  No Acid Gas Control</v>
      </c>
    </row>
    <row r="15" spans="1:6">
      <c r="A15" s="101"/>
      <c r="B15" s="102">
        <v>13</v>
      </c>
      <c r="C15" s="103" t="s">
        <v>891</v>
      </c>
      <c r="D15" s="103" t="s">
        <v>883</v>
      </c>
      <c r="E15" s="103" t="s">
        <v>884</v>
      </c>
      <c r="F15" s="1" t="str">
        <f t="shared" si="0"/>
        <v>Subbituminous;  Conventional;  Wet FGD</v>
      </c>
    </row>
    <row r="16" spans="1:6">
      <c r="A16" s="101"/>
      <c r="B16" s="102">
        <v>14</v>
      </c>
      <c r="C16" s="103" t="s">
        <v>891</v>
      </c>
      <c r="D16" s="103" t="s">
        <v>883</v>
      </c>
      <c r="E16" s="103" t="s">
        <v>885</v>
      </c>
      <c r="F16" s="1" t="str">
        <f t="shared" si="0"/>
        <v>Subbituminous;  Conventional;  Dry FGD</v>
      </c>
    </row>
    <row r="17" spans="1:6">
      <c r="A17" s="101"/>
      <c r="B17" s="102">
        <v>15</v>
      </c>
      <c r="C17" s="103" t="s">
        <v>891</v>
      </c>
      <c r="D17" s="103" t="s">
        <v>883</v>
      </c>
      <c r="E17" s="103" t="s">
        <v>886</v>
      </c>
      <c r="F17" s="1" t="str">
        <f t="shared" si="0"/>
        <v>Subbituminous;  Conventional;  Sorbent/Carbon Injection</v>
      </c>
    </row>
    <row r="18" spans="1:6">
      <c r="A18" s="101"/>
      <c r="B18" s="102">
        <v>16</v>
      </c>
      <c r="C18" s="103" t="s">
        <v>891</v>
      </c>
      <c r="D18" s="103" t="s">
        <v>883</v>
      </c>
      <c r="E18" s="103" t="s">
        <v>887</v>
      </c>
      <c r="F18" s="1" t="str">
        <f t="shared" si="0"/>
        <v>Subbituminous;  Conventional;  No Acid Gas Control</v>
      </c>
    </row>
    <row r="19" spans="1:6">
      <c r="A19" s="101"/>
      <c r="B19" s="102">
        <v>17</v>
      </c>
      <c r="C19" s="103" t="s">
        <v>387</v>
      </c>
      <c r="D19" s="104" t="s">
        <v>387</v>
      </c>
      <c r="E19" s="103" t="s">
        <v>892</v>
      </c>
      <c r="F19" s="1" t="str">
        <f t="shared" si="0"/>
        <v>IGCC; IGCC;  PM Scrubber</v>
      </c>
    </row>
    <row r="20" spans="1:6">
      <c r="A20" s="101"/>
      <c r="B20" s="102">
        <v>18</v>
      </c>
      <c r="C20" s="103" t="s">
        <v>387</v>
      </c>
      <c r="D20" s="104" t="s">
        <v>387</v>
      </c>
      <c r="E20" s="103" t="s">
        <v>887</v>
      </c>
      <c r="F20" s="1" t="str">
        <f t="shared" si="0"/>
        <v>IGCC; IGCC;  No Acid Gas Control</v>
      </c>
    </row>
    <row r="21" spans="1:6">
      <c r="A21" s="101"/>
      <c r="B21" s="102">
        <v>19</v>
      </c>
      <c r="C21" s="103" t="s">
        <v>893</v>
      </c>
      <c r="D21" s="103" t="s">
        <v>883</v>
      </c>
      <c r="E21" s="103" t="s">
        <v>887</v>
      </c>
      <c r="F21" s="1" t="str">
        <f t="shared" si="0"/>
        <v>No. 2 Fuel Oil;  Conventional;  No Acid Gas Control</v>
      </c>
    </row>
    <row r="22" spans="1:6">
      <c r="A22" s="101"/>
      <c r="B22" s="102">
        <v>20</v>
      </c>
      <c r="C22" s="103" t="s">
        <v>894</v>
      </c>
      <c r="D22" s="103" t="s">
        <v>883</v>
      </c>
      <c r="E22" s="103" t="s">
        <v>887</v>
      </c>
      <c r="F22" s="1" t="str">
        <f t="shared" si="0"/>
        <v>No. 6 Fuel Oil;  Conventional;  No Acid Gas Control</v>
      </c>
    </row>
    <row r="23" spans="1:6">
      <c r="A23" s="101"/>
      <c r="B23" s="102">
        <v>21</v>
      </c>
      <c r="C23" s="103" t="s">
        <v>895</v>
      </c>
      <c r="D23" s="103" t="s">
        <v>883</v>
      </c>
      <c r="E23" s="103" t="s">
        <v>884</v>
      </c>
      <c r="F23" s="1" t="str">
        <f t="shared" si="0"/>
        <v>Petroleum Coke;  Conventional;  Wet FGD</v>
      </c>
    </row>
    <row r="24" spans="1:6">
      <c r="A24" s="101"/>
      <c r="B24" s="102">
        <v>22</v>
      </c>
      <c r="C24" s="103" t="s">
        <v>895</v>
      </c>
      <c r="D24" s="103" t="s">
        <v>888</v>
      </c>
      <c r="E24" s="103" t="s">
        <v>885</v>
      </c>
      <c r="F24" s="1" t="str">
        <f t="shared" si="0"/>
        <v>Petroleum Coke;  Fluidized Bed;  Dry FGD</v>
      </c>
    </row>
    <row r="25" spans="1:6">
      <c r="A25" s="101"/>
      <c r="B25" s="102">
        <v>23</v>
      </c>
      <c r="C25" s="103" t="s">
        <v>895</v>
      </c>
      <c r="D25" s="103" t="s">
        <v>888</v>
      </c>
      <c r="E25" s="103" t="s">
        <v>887</v>
      </c>
      <c r="F25" s="1" t="str">
        <f t="shared" si="0"/>
        <v>Petroleum Coke;  Fluidized Bed;  No Acid Gas Control</v>
      </c>
    </row>
    <row r="26" spans="1:6">
      <c r="A26" s="101" t="s">
        <v>62</v>
      </c>
      <c r="B26" s="102"/>
      <c r="C26" s="103"/>
      <c r="D26" s="103"/>
      <c r="E26" s="103"/>
      <c r="F26" s="1"/>
    </row>
    <row r="27" spans="1:6">
      <c r="A27" s="101"/>
      <c r="B27" s="102">
        <v>50</v>
      </c>
      <c r="C27" s="103" t="s">
        <v>376</v>
      </c>
      <c r="D27" s="103" t="s">
        <v>883</v>
      </c>
      <c r="E27" s="103" t="s">
        <v>896</v>
      </c>
      <c r="F27" s="1" t="str">
        <f t="shared" si="0"/>
        <v>Bituminous;  Conventional;  Activated Carbon Injection</v>
      </c>
    </row>
    <row r="28" spans="1:6">
      <c r="A28" s="101"/>
      <c r="B28" s="102">
        <v>51</v>
      </c>
      <c r="C28" s="103" t="s">
        <v>376</v>
      </c>
      <c r="D28" s="103" t="s">
        <v>883</v>
      </c>
      <c r="E28" s="103" t="s">
        <v>897</v>
      </c>
      <c r="F28" s="1" t="str">
        <f t="shared" si="0"/>
        <v>Bituminous;  Conventional;  Dry FGD + Fabric Filter</v>
      </c>
    </row>
    <row r="29" spans="1:6">
      <c r="A29" s="101"/>
      <c r="B29" s="102">
        <v>52</v>
      </c>
      <c r="C29" s="103" t="s">
        <v>376</v>
      </c>
      <c r="D29" s="103" t="s">
        <v>883</v>
      </c>
      <c r="E29" s="103" t="s">
        <v>898</v>
      </c>
      <c r="F29" s="1" t="str">
        <f t="shared" si="0"/>
        <v>Bituminous;  Conventional;  Fabric Filter + Wet FGD</v>
      </c>
    </row>
    <row r="30" spans="1:6">
      <c r="A30" s="101"/>
      <c r="B30" s="102">
        <v>53</v>
      </c>
      <c r="C30" s="103" t="s">
        <v>376</v>
      </c>
      <c r="D30" s="103" t="s">
        <v>883</v>
      </c>
      <c r="E30" s="103" t="s">
        <v>899</v>
      </c>
      <c r="F30" s="1" t="str">
        <f t="shared" si="0"/>
        <v>Bituminous;  Conventional;  Fabric Filter</v>
      </c>
    </row>
    <row r="31" spans="1:6">
      <c r="A31" s="101"/>
      <c r="B31" s="102">
        <v>54</v>
      </c>
      <c r="C31" s="103" t="s">
        <v>376</v>
      </c>
      <c r="D31" s="103" t="s">
        <v>883</v>
      </c>
      <c r="E31" s="103" t="s">
        <v>900</v>
      </c>
      <c r="F31" s="1" t="str">
        <f t="shared" si="0"/>
        <v>Bituminous;  Conventional;  ESP + Wet FGD</v>
      </c>
    </row>
    <row r="32" spans="1:6">
      <c r="A32" s="101"/>
      <c r="B32" s="102">
        <v>55</v>
      </c>
      <c r="C32" s="103" t="s">
        <v>376</v>
      </c>
      <c r="D32" s="103" t="s">
        <v>883</v>
      </c>
      <c r="E32" s="103" t="s">
        <v>901</v>
      </c>
      <c r="F32" s="1" t="str">
        <f t="shared" si="0"/>
        <v>Bituminous;  Conventional;  Cold-side ESP</v>
      </c>
    </row>
    <row r="33" spans="1:6">
      <c r="A33" s="101"/>
      <c r="B33" s="102">
        <v>56</v>
      </c>
      <c r="C33" s="103" t="s">
        <v>376</v>
      </c>
      <c r="D33" s="103" t="s">
        <v>883</v>
      </c>
      <c r="E33" s="103" t="s">
        <v>902</v>
      </c>
      <c r="F33" s="1" t="str">
        <f t="shared" si="0"/>
        <v>Bituminous;  Conventional;  No Mercury Control (includes hot-side ESP's)</v>
      </c>
    </row>
    <row r="34" spans="1:6">
      <c r="A34" s="101"/>
      <c r="B34" s="102">
        <v>57</v>
      </c>
      <c r="C34" s="103" t="s">
        <v>376</v>
      </c>
      <c r="D34" s="103" t="s">
        <v>888</v>
      </c>
      <c r="E34" s="103" t="s">
        <v>897</v>
      </c>
      <c r="F34" s="1" t="str">
        <f t="shared" si="0"/>
        <v>Bituminous;  Fluidized Bed;  Dry FGD + Fabric Filter</v>
      </c>
    </row>
    <row r="35" spans="1:6">
      <c r="A35" s="101"/>
      <c r="B35" s="102">
        <v>58</v>
      </c>
      <c r="C35" s="103" t="s">
        <v>376</v>
      </c>
      <c r="D35" s="103" t="s">
        <v>888</v>
      </c>
      <c r="E35" s="103" t="s">
        <v>899</v>
      </c>
      <c r="F35" s="1" t="str">
        <f t="shared" si="0"/>
        <v>Bituminous;  Fluidized Bed;  Fabric Filter</v>
      </c>
    </row>
    <row r="36" spans="1:6">
      <c r="A36" s="101"/>
      <c r="B36" s="102">
        <v>59</v>
      </c>
      <c r="C36" s="103" t="s">
        <v>376</v>
      </c>
      <c r="D36" s="103" t="s">
        <v>888</v>
      </c>
      <c r="E36" s="103" t="s">
        <v>901</v>
      </c>
      <c r="F36" s="1" t="str">
        <f t="shared" si="0"/>
        <v>Bituminous;  Fluidized Bed;  Cold-side ESP</v>
      </c>
    </row>
    <row r="37" spans="1:6">
      <c r="A37" s="101"/>
      <c r="B37" s="102">
        <v>60</v>
      </c>
      <c r="C37" s="103" t="s">
        <v>889</v>
      </c>
      <c r="D37" s="103" t="s">
        <v>888</v>
      </c>
      <c r="E37" s="103" t="s">
        <v>897</v>
      </c>
      <c r="F37" s="1" t="str">
        <f t="shared" si="0"/>
        <v>Coal Refuse;  Fluidized Bed;  Dry FGD + Fabric Filter</v>
      </c>
    </row>
    <row r="38" spans="1:6">
      <c r="A38" s="101"/>
      <c r="B38" s="102">
        <v>61</v>
      </c>
      <c r="C38" s="103" t="s">
        <v>889</v>
      </c>
      <c r="D38" s="103" t="s">
        <v>888</v>
      </c>
      <c r="E38" s="103" t="s">
        <v>899</v>
      </c>
      <c r="F38" s="1" t="str">
        <f t="shared" si="0"/>
        <v>Coal Refuse;  Fluidized Bed;  Fabric Filter</v>
      </c>
    </row>
    <row r="39" spans="1:6">
      <c r="A39" s="101"/>
      <c r="B39" s="102">
        <v>62</v>
      </c>
      <c r="C39" s="103" t="s">
        <v>890</v>
      </c>
      <c r="D39" s="103" t="s">
        <v>883</v>
      </c>
      <c r="E39" s="103" t="s">
        <v>896</v>
      </c>
      <c r="F39" s="1" t="str">
        <f t="shared" si="0"/>
        <v>Lignite;  Conventional;  Activated Carbon Injection</v>
      </c>
    </row>
    <row r="40" spans="1:6">
      <c r="A40" s="101"/>
      <c r="B40" s="102">
        <v>63</v>
      </c>
      <c r="C40" s="103" t="s">
        <v>903</v>
      </c>
      <c r="D40" s="103" t="s">
        <v>888</v>
      </c>
      <c r="E40" s="103" t="s">
        <v>896</v>
      </c>
      <c r="F40" s="1" t="str">
        <f t="shared" si="0"/>
        <v>LIgnite;  Fluidized Bed;  Activated Carbon Injection</v>
      </c>
    </row>
    <row r="41" spans="1:6">
      <c r="A41" s="101"/>
      <c r="B41" s="102">
        <v>64</v>
      </c>
      <c r="C41" s="103" t="s">
        <v>903</v>
      </c>
      <c r="D41" s="103" t="s">
        <v>888</v>
      </c>
      <c r="E41" s="103" t="s">
        <v>899</v>
      </c>
      <c r="F41" s="1" t="str">
        <f t="shared" si="0"/>
        <v>LIgnite;  Fluidized Bed;  Fabric Filter</v>
      </c>
    </row>
    <row r="42" spans="1:6">
      <c r="A42" s="101"/>
      <c r="B42" s="102">
        <v>65</v>
      </c>
      <c r="C42" s="103" t="s">
        <v>891</v>
      </c>
      <c r="D42" s="103" t="s">
        <v>883</v>
      </c>
      <c r="E42" s="103" t="s">
        <v>896</v>
      </c>
      <c r="F42" s="1" t="str">
        <f t="shared" si="0"/>
        <v>Subbituminous;  Conventional;  Activated Carbon Injection</v>
      </c>
    </row>
    <row r="43" spans="1:6">
      <c r="A43" s="101"/>
      <c r="B43" s="102">
        <v>66</v>
      </c>
      <c r="C43" s="103" t="s">
        <v>891</v>
      </c>
      <c r="D43" s="103" t="s">
        <v>883</v>
      </c>
      <c r="E43" s="103" t="s">
        <v>897</v>
      </c>
      <c r="F43" s="1" t="str">
        <f t="shared" si="0"/>
        <v>Subbituminous;  Conventional;  Dry FGD + Fabric Filter</v>
      </c>
    </row>
    <row r="44" spans="1:6">
      <c r="A44" s="101"/>
      <c r="B44" s="102">
        <v>67</v>
      </c>
      <c r="C44" s="103" t="s">
        <v>891</v>
      </c>
      <c r="D44" s="103" t="s">
        <v>883</v>
      </c>
      <c r="E44" s="103" t="s">
        <v>898</v>
      </c>
      <c r="F44" s="1" t="str">
        <f t="shared" si="0"/>
        <v>Subbituminous;  Conventional;  Fabric Filter + Wet FGD</v>
      </c>
    </row>
    <row r="45" spans="1:6">
      <c r="A45" s="101"/>
      <c r="B45" s="102">
        <v>68</v>
      </c>
      <c r="C45" s="103" t="s">
        <v>891</v>
      </c>
      <c r="D45" s="103" t="s">
        <v>883</v>
      </c>
      <c r="E45" s="103" t="s">
        <v>899</v>
      </c>
      <c r="F45" s="1" t="str">
        <f t="shared" si="0"/>
        <v>Subbituminous;  Conventional;  Fabric Filter</v>
      </c>
    </row>
    <row r="46" spans="1:6">
      <c r="A46" s="101"/>
      <c r="B46" s="102">
        <v>69</v>
      </c>
      <c r="C46" s="103" t="s">
        <v>891</v>
      </c>
      <c r="D46" s="103" t="s">
        <v>883</v>
      </c>
      <c r="E46" s="103" t="s">
        <v>884</v>
      </c>
      <c r="F46" s="1" t="str">
        <f t="shared" si="0"/>
        <v>Subbituminous;  Conventional;  Wet FGD</v>
      </c>
    </row>
    <row r="47" spans="1:6">
      <c r="A47" s="101"/>
      <c r="B47" s="102">
        <v>70</v>
      </c>
      <c r="C47" s="103" t="s">
        <v>891</v>
      </c>
      <c r="D47" s="103" t="s">
        <v>883</v>
      </c>
      <c r="E47" s="103" t="s">
        <v>901</v>
      </c>
      <c r="F47" s="1" t="str">
        <f t="shared" si="0"/>
        <v>Subbituminous;  Conventional;  Cold-side ESP</v>
      </c>
    </row>
    <row r="48" spans="1:6">
      <c r="A48" s="101"/>
      <c r="B48" s="102">
        <v>71</v>
      </c>
      <c r="C48" s="103" t="s">
        <v>891</v>
      </c>
      <c r="D48" s="103" t="s">
        <v>883</v>
      </c>
      <c r="E48" s="103" t="s">
        <v>902</v>
      </c>
      <c r="F48" s="1" t="str">
        <f t="shared" si="0"/>
        <v>Subbituminous;  Conventional;  No Mercury Control (includes hot-side ESP's)</v>
      </c>
    </row>
    <row r="49" spans="1:6">
      <c r="A49" s="101"/>
      <c r="B49" s="102">
        <v>72</v>
      </c>
      <c r="C49" s="103" t="s">
        <v>387</v>
      </c>
      <c r="D49" s="104" t="s">
        <v>387</v>
      </c>
      <c r="E49" s="103" t="s">
        <v>904</v>
      </c>
      <c r="F49" s="1" t="str">
        <f t="shared" si="0"/>
        <v>IGCC; IGCC;  No Mercury Control</v>
      </c>
    </row>
    <row r="50" spans="1:6">
      <c r="A50" s="101"/>
      <c r="B50" s="102">
        <v>73</v>
      </c>
      <c r="C50" s="103" t="s">
        <v>893</v>
      </c>
      <c r="D50" s="103" t="s">
        <v>883</v>
      </c>
      <c r="E50" s="103" t="s">
        <v>904</v>
      </c>
      <c r="F50" s="1" t="str">
        <f t="shared" si="0"/>
        <v>No. 2 Fuel Oil;  Conventional;  No Mercury Control</v>
      </c>
    </row>
    <row r="51" spans="1:6">
      <c r="A51" s="101"/>
      <c r="B51" s="102">
        <v>74</v>
      </c>
      <c r="C51" s="103" t="s">
        <v>894</v>
      </c>
      <c r="D51" s="103" t="s">
        <v>883</v>
      </c>
      <c r="E51" s="103" t="s">
        <v>905</v>
      </c>
      <c r="F51" s="1" t="str">
        <f t="shared" si="0"/>
        <v>No. 6 Fuel Oil;  Conventional;  Cold-Side ESP</v>
      </c>
    </row>
    <row r="52" spans="1:6">
      <c r="A52" s="101"/>
      <c r="B52" s="102">
        <v>75</v>
      </c>
      <c r="C52" s="103" t="s">
        <v>894</v>
      </c>
      <c r="D52" s="103" t="s">
        <v>883</v>
      </c>
      <c r="E52" s="103" t="s">
        <v>902</v>
      </c>
      <c r="F52" s="1" t="str">
        <f t="shared" si="0"/>
        <v>No. 6 Fuel Oil;  Conventional;  No Mercury Control (includes hot-side ESP's)</v>
      </c>
    </row>
    <row r="53" spans="1:6">
      <c r="A53" s="101"/>
      <c r="B53" s="102">
        <v>76</v>
      </c>
      <c r="C53" s="103" t="s">
        <v>895</v>
      </c>
      <c r="D53" s="103" t="s">
        <v>883</v>
      </c>
      <c r="E53" s="103" t="s">
        <v>884</v>
      </c>
      <c r="F53" s="1" t="str">
        <f t="shared" si="0"/>
        <v>Petroleum Coke;  Conventional;  Wet FGD</v>
      </c>
    </row>
    <row r="54" spans="1:6">
      <c r="A54" s="101"/>
      <c r="B54" s="102">
        <v>77</v>
      </c>
      <c r="C54" s="103" t="s">
        <v>895</v>
      </c>
      <c r="D54" s="103" t="s">
        <v>888</v>
      </c>
      <c r="E54" s="103" t="s">
        <v>897</v>
      </c>
      <c r="F54" s="1" t="str">
        <f t="shared" si="0"/>
        <v>Petroleum Coke;  Fluidized Bed;  Dry FGD + Fabric Filter</v>
      </c>
    </row>
    <row r="55" spans="1:6">
      <c r="A55" s="101"/>
      <c r="B55" s="102">
        <v>78</v>
      </c>
      <c r="C55" s="103" t="s">
        <v>895</v>
      </c>
      <c r="D55" s="103" t="s">
        <v>888</v>
      </c>
      <c r="E55" s="103" t="s">
        <v>899</v>
      </c>
      <c r="F55" s="1" t="str">
        <f t="shared" si="0"/>
        <v>Petroleum Coke;  Fluidized Bed;  Fabric Filter</v>
      </c>
    </row>
    <row r="56" spans="1:6">
      <c r="A56" s="101" t="s">
        <v>906</v>
      </c>
      <c r="B56" s="102"/>
      <c r="C56" s="103"/>
      <c r="D56" s="103"/>
      <c r="E56" s="103"/>
      <c r="F56" s="1"/>
    </row>
    <row r="57" spans="1:6">
      <c r="A57" s="101"/>
      <c r="B57" s="102">
        <v>100</v>
      </c>
      <c r="C57" s="103" t="s">
        <v>376</v>
      </c>
      <c r="D57" s="103" t="s">
        <v>883</v>
      </c>
      <c r="E57" s="103" t="s">
        <v>898</v>
      </c>
      <c r="F57" s="1" t="str">
        <f t="shared" si="0"/>
        <v>Bituminous;  Conventional;  Fabric Filter + Wet FGD</v>
      </c>
    </row>
    <row r="58" spans="1:6">
      <c r="A58" s="101"/>
      <c r="B58" s="102">
        <v>101</v>
      </c>
      <c r="C58" s="103" t="s">
        <v>376</v>
      </c>
      <c r="D58" s="103" t="s">
        <v>883</v>
      </c>
      <c r="E58" s="103" t="s">
        <v>899</v>
      </c>
      <c r="F58" s="1" t="str">
        <f t="shared" si="0"/>
        <v>Bituminous;  Conventional;  Fabric Filter</v>
      </c>
    </row>
    <row r="59" spans="1:6">
      <c r="A59" s="101"/>
      <c r="B59" s="102">
        <v>102</v>
      </c>
      <c r="C59" s="103" t="s">
        <v>376</v>
      </c>
      <c r="D59" s="103" t="s">
        <v>883</v>
      </c>
      <c r="E59" s="103" t="s">
        <v>900</v>
      </c>
      <c r="F59" s="1" t="str">
        <f t="shared" si="0"/>
        <v>Bituminous;  Conventional;  ESP + Wet FGD</v>
      </c>
    </row>
    <row r="60" spans="1:6">
      <c r="A60" s="101"/>
      <c r="B60" s="102">
        <v>103</v>
      </c>
      <c r="C60" s="103" t="s">
        <v>376</v>
      </c>
      <c r="D60" s="103" t="s">
        <v>883</v>
      </c>
      <c r="E60" s="103" t="s">
        <v>907</v>
      </c>
      <c r="F60" s="1" t="str">
        <f t="shared" si="0"/>
        <v>Bituminous;  Conventional;  ESP</v>
      </c>
    </row>
    <row r="61" spans="1:6">
      <c r="A61" s="101"/>
      <c r="B61" s="102">
        <v>104</v>
      </c>
      <c r="C61" s="103" t="s">
        <v>376</v>
      </c>
      <c r="D61" s="103" t="s">
        <v>888</v>
      </c>
      <c r="E61" s="103" t="s">
        <v>899</v>
      </c>
      <c r="F61" s="1" t="str">
        <f t="shared" si="0"/>
        <v>Bituminous;  Fluidized Bed;  Fabric Filter</v>
      </c>
    </row>
    <row r="62" spans="1:6">
      <c r="A62" s="101"/>
      <c r="B62" s="102">
        <v>105</v>
      </c>
      <c r="C62" s="103" t="s">
        <v>376</v>
      </c>
      <c r="D62" s="103" t="s">
        <v>888</v>
      </c>
      <c r="E62" s="103" t="s">
        <v>907</v>
      </c>
      <c r="F62" s="1" t="str">
        <f t="shared" si="0"/>
        <v>Bituminous;  Fluidized Bed;  ESP</v>
      </c>
    </row>
    <row r="63" spans="1:6">
      <c r="A63" s="101"/>
      <c r="B63" s="102">
        <v>106</v>
      </c>
      <c r="C63" s="103" t="s">
        <v>889</v>
      </c>
      <c r="D63" s="103" t="s">
        <v>888</v>
      </c>
      <c r="E63" s="103" t="s">
        <v>899</v>
      </c>
      <c r="F63" s="1" t="str">
        <f t="shared" si="0"/>
        <v>Coal Refuse;  Fluidized Bed;  Fabric Filter</v>
      </c>
    </row>
    <row r="64" spans="1:6">
      <c r="A64" s="101"/>
      <c r="B64" s="102">
        <v>107</v>
      </c>
      <c r="C64" s="103" t="s">
        <v>890</v>
      </c>
      <c r="D64" s="103" t="s">
        <v>883</v>
      </c>
      <c r="E64" s="103" t="s">
        <v>898</v>
      </c>
      <c r="F64" s="1" t="str">
        <f t="shared" si="0"/>
        <v>Lignite;  Conventional;  Fabric Filter + Wet FGD</v>
      </c>
    </row>
    <row r="65" spans="1:6">
      <c r="A65" s="101"/>
      <c r="B65" s="102">
        <v>108</v>
      </c>
      <c r="C65" s="103" t="s">
        <v>890</v>
      </c>
      <c r="D65" s="103" t="s">
        <v>883</v>
      </c>
      <c r="E65" s="103" t="s">
        <v>899</v>
      </c>
      <c r="F65" s="1" t="str">
        <f t="shared" si="0"/>
        <v>Lignite;  Conventional;  Fabric Filter</v>
      </c>
    </row>
    <row r="66" spans="1:6">
      <c r="A66" s="101"/>
      <c r="B66" s="102">
        <v>109</v>
      </c>
      <c r="C66" s="103" t="s">
        <v>890</v>
      </c>
      <c r="D66" s="103" t="s">
        <v>888</v>
      </c>
      <c r="E66" s="103" t="s">
        <v>899</v>
      </c>
      <c r="F66" s="1" t="str">
        <f t="shared" si="0"/>
        <v>Lignite;  Fluidized Bed;  Fabric Filter</v>
      </c>
    </row>
    <row r="67" spans="1:6">
      <c r="A67" s="101"/>
      <c r="B67" s="102">
        <v>110</v>
      </c>
      <c r="C67" s="103" t="s">
        <v>891</v>
      </c>
      <c r="D67" s="103" t="s">
        <v>883</v>
      </c>
      <c r="E67" s="103" t="s">
        <v>898</v>
      </c>
      <c r="F67" s="1" t="str">
        <f t="shared" si="0"/>
        <v>Subbituminous;  Conventional;  Fabric Filter + Wet FGD</v>
      </c>
    </row>
    <row r="68" spans="1:6">
      <c r="A68" s="101"/>
      <c r="B68" s="102">
        <v>111</v>
      </c>
      <c r="C68" s="103" t="s">
        <v>891</v>
      </c>
      <c r="D68" s="103" t="s">
        <v>883</v>
      </c>
      <c r="E68" s="103" t="s">
        <v>899</v>
      </c>
      <c r="F68" s="1" t="str">
        <f t="shared" ref="F68:F78" si="1">CONCATENATE(C68,"; ",D68,"; ",E68)</f>
        <v>Subbituminous;  Conventional;  Fabric Filter</v>
      </c>
    </row>
    <row r="69" spans="1:6">
      <c r="A69" s="101"/>
      <c r="B69" s="102">
        <v>112</v>
      </c>
      <c r="C69" s="103" t="s">
        <v>891</v>
      </c>
      <c r="D69" s="103" t="s">
        <v>883</v>
      </c>
      <c r="E69" s="103" t="s">
        <v>900</v>
      </c>
      <c r="F69" s="1" t="str">
        <f t="shared" si="1"/>
        <v>Subbituminous;  Conventional;  ESP + Wet FGD</v>
      </c>
    </row>
    <row r="70" spans="1:6">
      <c r="A70" s="101"/>
      <c r="B70" s="102">
        <v>113</v>
      </c>
      <c r="C70" s="103" t="s">
        <v>891</v>
      </c>
      <c r="D70" s="103" t="s">
        <v>883</v>
      </c>
      <c r="E70" s="103" t="s">
        <v>907</v>
      </c>
      <c r="F70" s="1" t="str">
        <f t="shared" si="1"/>
        <v>Subbituminous;  Conventional;  ESP</v>
      </c>
    </row>
    <row r="71" spans="1:6">
      <c r="A71" s="101"/>
      <c r="B71" s="102">
        <v>114</v>
      </c>
      <c r="C71" s="103" t="s">
        <v>891</v>
      </c>
      <c r="D71" s="103" t="s">
        <v>883</v>
      </c>
      <c r="E71" s="103" t="s">
        <v>908</v>
      </c>
      <c r="F71" s="1" t="str">
        <f t="shared" si="1"/>
        <v>Subbituminous;  Conventional;  Wet FGD/PM Scrubber</v>
      </c>
    </row>
    <row r="72" spans="1:6">
      <c r="A72" s="101"/>
      <c r="B72" s="102">
        <v>115</v>
      </c>
      <c r="C72" s="103" t="s">
        <v>387</v>
      </c>
      <c r="D72" s="104" t="s">
        <v>387</v>
      </c>
      <c r="E72" s="103" t="s">
        <v>892</v>
      </c>
      <c r="F72" s="1" t="str">
        <f t="shared" si="1"/>
        <v>IGCC; IGCC;  PM Scrubber</v>
      </c>
    </row>
    <row r="73" spans="1:6">
      <c r="A73" s="101"/>
      <c r="B73" s="102">
        <v>116</v>
      </c>
      <c r="C73" s="103" t="s">
        <v>387</v>
      </c>
      <c r="D73" s="104" t="s">
        <v>387</v>
      </c>
      <c r="E73" s="103" t="s">
        <v>909</v>
      </c>
      <c r="F73" s="1" t="str">
        <f t="shared" si="1"/>
        <v>IGCC; IGCC;  No PM Control</v>
      </c>
    </row>
    <row r="74" spans="1:6">
      <c r="A74" s="101"/>
      <c r="B74" s="102">
        <v>117</v>
      </c>
      <c r="C74" s="103" t="s">
        <v>893</v>
      </c>
      <c r="D74" s="103" t="s">
        <v>883</v>
      </c>
      <c r="E74" s="103" t="s">
        <v>909</v>
      </c>
      <c r="F74" s="1" t="str">
        <f t="shared" si="1"/>
        <v>No. 2 Fuel Oil;  Conventional;  No PM Control</v>
      </c>
    </row>
    <row r="75" spans="1:6">
      <c r="A75" s="101"/>
      <c r="B75" s="102">
        <v>118</v>
      </c>
      <c r="C75" s="103" t="s">
        <v>894</v>
      </c>
      <c r="D75" s="103" t="s">
        <v>883</v>
      </c>
      <c r="E75" s="103" t="s">
        <v>907</v>
      </c>
      <c r="F75" s="1" t="str">
        <f t="shared" si="1"/>
        <v>No. 6 Fuel Oil;  Conventional;  ESP</v>
      </c>
    </row>
    <row r="76" spans="1:6">
      <c r="A76" s="101"/>
      <c r="B76" s="102">
        <v>119</v>
      </c>
      <c r="C76" s="103" t="s">
        <v>894</v>
      </c>
      <c r="D76" s="103" t="s">
        <v>883</v>
      </c>
      <c r="E76" s="103" t="s">
        <v>910</v>
      </c>
      <c r="F76" s="1" t="str">
        <f t="shared" si="1"/>
        <v>No. 6 Fuel Oil;  Conventional;  No PM Control (includes multiclones)</v>
      </c>
    </row>
    <row r="77" spans="1:6">
      <c r="A77" s="101"/>
      <c r="B77" s="102">
        <v>120</v>
      </c>
      <c r="C77" s="103" t="s">
        <v>911</v>
      </c>
      <c r="D77" s="103" t="s">
        <v>883</v>
      </c>
      <c r="E77" s="103" t="s">
        <v>912</v>
      </c>
      <c r="F77" s="1" t="str">
        <f t="shared" si="1"/>
        <v>Petroleum coke;  Conventional;  ESP + Wet FGD + Wet ESP</v>
      </c>
    </row>
    <row r="78" spans="1:6">
      <c r="A78" s="105"/>
      <c r="B78" s="102">
        <v>121</v>
      </c>
      <c r="C78" s="103" t="s">
        <v>895</v>
      </c>
      <c r="D78" s="103" t="s">
        <v>888</v>
      </c>
      <c r="E78" s="103" t="s">
        <v>899</v>
      </c>
      <c r="F78" s="1" t="str">
        <f t="shared" si="1"/>
        <v>Petroleum Coke;  Fluidized Bed;  Fabric Filter</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H13"/>
  <sheetViews>
    <sheetView workbookViewId="0"/>
  </sheetViews>
  <sheetFormatPr defaultRowHeight="15"/>
  <cols>
    <col min="1" max="1" width="11.28515625" customWidth="1"/>
    <col min="2" max="2" width="12.140625" customWidth="1"/>
    <col min="3" max="3" width="9.5703125" customWidth="1"/>
    <col min="4" max="4" width="19.28515625" customWidth="1"/>
    <col min="5" max="5" width="12.140625" customWidth="1"/>
    <col min="6" max="6" width="11.85546875" customWidth="1"/>
    <col min="7" max="7" width="10.140625" customWidth="1"/>
    <col min="8" max="8" width="12.85546875" customWidth="1"/>
    <col min="11" max="11" width="13.7109375" customWidth="1"/>
    <col min="12" max="12" width="8.7109375" customWidth="1"/>
    <col min="13" max="13" width="17.5703125" customWidth="1"/>
    <col min="14" max="14" width="13.140625" customWidth="1"/>
    <col min="15" max="15" width="11.7109375" customWidth="1"/>
    <col min="16" max="16" width="9.7109375" customWidth="1"/>
    <col min="17" max="17" width="9.85546875" customWidth="1"/>
    <col min="18" max="18" width="10" customWidth="1"/>
    <col min="19" max="19" width="9.42578125" customWidth="1"/>
    <col min="20" max="20" width="10.5703125" customWidth="1"/>
    <col min="21" max="21" width="10.42578125" customWidth="1"/>
    <col min="22" max="22" width="9.42578125" customWidth="1"/>
    <col min="23" max="23" width="9.5703125" customWidth="1"/>
    <col min="24" max="24" width="10" customWidth="1"/>
    <col min="25" max="25" width="10.5703125" customWidth="1"/>
    <col min="26" max="26" width="9.7109375" customWidth="1"/>
    <col min="27" max="27" width="9.85546875" customWidth="1"/>
    <col min="28" max="28" width="13.28515625" customWidth="1"/>
    <col min="29" max="29" width="10.5703125" customWidth="1"/>
    <col min="30" max="30" width="9.85546875" customWidth="1"/>
    <col min="31" max="31" width="10.7109375" customWidth="1"/>
    <col min="32" max="32" width="13.7109375" customWidth="1"/>
    <col min="33" max="33" width="32.42578125" customWidth="1"/>
    <col min="34" max="34" width="34.85546875" customWidth="1"/>
    <col min="35" max="36" width="27.5703125" customWidth="1"/>
    <col min="37" max="37" width="22.5703125" customWidth="1"/>
    <col min="38" max="38" width="23" customWidth="1"/>
  </cols>
  <sheetData>
    <row r="1" spans="1:34" s="4" customFormat="1" ht="90.75" thickBot="1">
      <c r="A1" s="210" t="s">
        <v>1040</v>
      </c>
      <c r="B1" s="209" t="s">
        <v>999</v>
      </c>
      <c r="C1" s="210" t="s">
        <v>1041</v>
      </c>
      <c r="D1" s="187" t="s">
        <v>1000</v>
      </c>
      <c r="E1" s="187" t="s">
        <v>1008</v>
      </c>
      <c r="F1" s="187" t="s">
        <v>1042</v>
      </c>
      <c r="G1" s="187" t="s">
        <v>1043</v>
      </c>
      <c r="H1" s="187" t="s">
        <v>1044</v>
      </c>
      <c r="I1" s="187" t="s">
        <v>1045</v>
      </c>
      <c r="J1" s="187" t="s">
        <v>1046</v>
      </c>
      <c r="K1" s="187" t="s">
        <v>1035</v>
      </c>
      <c r="L1" s="187" t="s">
        <v>1034</v>
      </c>
      <c r="M1" s="211" t="s">
        <v>1033</v>
      </c>
      <c r="N1" s="46"/>
      <c r="O1" s="47"/>
      <c r="P1" s="11"/>
      <c r="Q1" s="11"/>
      <c r="R1" s="124"/>
      <c r="S1" s="120"/>
      <c r="T1" s="121"/>
      <c r="U1" s="121"/>
      <c r="V1" s="11"/>
      <c r="W1" s="44"/>
      <c r="X1" s="124"/>
      <c r="Y1" s="12"/>
      <c r="Z1" s="11"/>
      <c r="AA1" s="11"/>
      <c r="AB1" s="51"/>
      <c r="AC1" s="123"/>
      <c r="AD1" s="43"/>
      <c r="AE1" s="213"/>
      <c r="AF1" s="7"/>
      <c r="AG1" s="214"/>
      <c r="AH1" s="214"/>
    </row>
    <row r="2" spans="1:34" s="4" customFormat="1">
      <c r="A2" s="199" t="s">
        <v>296</v>
      </c>
      <c r="B2" s="7" t="s">
        <v>1085</v>
      </c>
      <c r="C2" s="48">
        <v>3280</v>
      </c>
      <c r="D2" s="5" t="s">
        <v>13</v>
      </c>
      <c r="E2" s="5">
        <v>0.6</v>
      </c>
      <c r="F2" s="5"/>
      <c r="G2" s="5" t="s">
        <v>569</v>
      </c>
      <c r="H2" s="5" t="s">
        <v>14</v>
      </c>
      <c r="I2" s="8" t="s">
        <v>565</v>
      </c>
      <c r="J2" s="9" t="s">
        <v>204</v>
      </c>
      <c r="K2" s="8">
        <v>1141.5</v>
      </c>
      <c r="L2" s="8">
        <v>50.5</v>
      </c>
      <c r="M2" s="201">
        <v>5049767.7</v>
      </c>
      <c r="N2" s="46"/>
      <c r="O2" s="47"/>
      <c r="P2" s="11"/>
      <c r="Q2" s="11"/>
      <c r="R2" s="124"/>
      <c r="S2" s="120"/>
      <c r="T2" s="121"/>
      <c r="U2" s="121"/>
      <c r="V2" s="11"/>
      <c r="W2" s="44"/>
      <c r="X2" s="124"/>
      <c r="Y2" s="12"/>
      <c r="Z2" s="11"/>
      <c r="AA2" s="11"/>
      <c r="AB2" s="51"/>
      <c r="AC2" s="123"/>
      <c r="AD2" s="43"/>
      <c r="AE2" s="213"/>
      <c r="AF2" s="7"/>
      <c r="AG2" s="214"/>
      <c r="AH2" s="214"/>
    </row>
    <row r="3" spans="1:34" s="4" customFormat="1">
      <c r="A3" s="199" t="s">
        <v>296</v>
      </c>
      <c r="B3" s="7" t="s">
        <v>1086</v>
      </c>
      <c r="C3" s="48">
        <v>3280</v>
      </c>
      <c r="D3" s="5" t="s">
        <v>13</v>
      </c>
      <c r="E3" s="5">
        <v>0.6</v>
      </c>
      <c r="F3" s="5"/>
      <c r="G3" s="5" t="s">
        <v>569</v>
      </c>
      <c r="H3" s="5" t="s">
        <v>14</v>
      </c>
      <c r="I3" s="8" t="s">
        <v>565</v>
      </c>
      <c r="J3" s="9" t="s">
        <v>205</v>
      </c>
      <c r="K3" s="8">
        <v>1175.7</v>
      </c>
      <c r="L3" s="8">
        <v>48.96</v>
      </c>
      <c r="M3" s="201">
        <v>5042455.0272000004</v>
      </c>
      <c r="N3" s="46"/>
      <c r="O3" s="47"/>
      <c r="P3" s="11"/>
      <c r="Q3" s="11"/>
      <c r="R3" s="124"/>
      <c r="S3" s="120"/>
      <c r="T3" s="121"/>
      <c r="U3" s="121"/>
      <c r="V3" s="11"/>
      <c r="W3" s="44"/>
      <c r="X3" s="124"/>
      <c r="Y3" s="12"/>
      <c r="Z3" s="11"/>
      <c r="AA3" s="11"/>
      <c r="AB3" s="51"/>
      <c r="AC3" s="123"/>
      <c r="AD3" s="43"/>
      <c r="AE3" s="213"/>
      <c r="AF3" s="7"/>
      <c r="AG3" s="214"/>
      <c r="AH3" s="214"/>
    </row>
    <row r="4" spans="1:34" s="4" customFormat="1">
      <c r="A4" s="199" t="s">
        <v>296</v>
      </c>
      <c r="B4" s="7" t="s">
        <v>1087</v>
      </c>
      <c r="C4" s="48">
        <v>3280</v>
      </c>
      <c r="D4" s="5" t="s">
        <v>13</v>
      </c>
      <c r="E4" s="5">
        <v>0.6</v>
      </c>
      <c r="F4" s="5"/>
      <c r="G4" s="5" t="s">
        <v>569</v>
      </c>
      <c r="H4" s="5" t="s">
        <v>14</v>
      </c>
      <c r="I4" s="8" t="s">
        <v>565</v>
      </c>
      <c r="J4" s="9" t="s">
        <v>206</v>
      </c>
      <c r="K4" s="8">
        <v>1824.5</v>
      </c>
      <c r="L4" s="8">
        <v>57.67</v>
      </c>
      <c r="M4" s="201">
        <v>9217176.9540000018</v>
      </c>
      <c r="N4" s="46"/>
      <c r="O4" s="47"/>
      <c r="P4" s="11"/>
      <c r="Q4" s="11"/>
      <c r="R4" s="124"/>
      <c r="S4" s="120"/>
      <c r="T4" s="121"/>
      <c r="U4" s="121"/>
      <c r="V4" s="11"/>
      <c r="W4" s="44"/>
      <c r="X4" s="124"/>
      <c r="Y4" s="12"/>
      <c r="Z4" s="11"/>
      <c r="AA4" s="11"/>
      <c r="AB4" s="51"/>
      <c r="AC4" s="123"/>
      <c r="AD4" s="43"/>
      <c r="AE4" s="213"/>
      <c r="AF4" s="7"/>
      <c r="AG4" s="214"/>
      <c r="AH4" s="214"/>
    </row>
    <row r="5" spans="1:34" s="4" customFormat="1" ht="26.25">
      <c r="A5" s="199" t="s">
        <v>296</v>
      </c>
      <c r="B5" s="7" t="s">
        <v>1088</v>
      </c>
      <c r="C5" s="3" t="s">
        <v>298</v>
      </c>
      <c r="D5" s="5" t="s">
        <v>16</v>
      </c>
      <c r="E5" s="5">
        <v>3</v>
      </c>
      <c r="F5" s="5"/>
      <c r="G5" s="5" t="s">
        <v>568</v>
      </c>
      <c r="H5" s="5" t="s">
        <v>17</v>
      </c>
      <c r="I5" s="8" t="s">
        <v>565</v>
      </c>
      <c r="J5" s="9">
        <v>1</v>
      </c>
      <c r="K5" s="8">
        <v>1351</v>
      </c>
      <c r="L5" s="8">
        <v>44.76</v>
      </c>
      <c r="M5" s="201">
        <v>5297238.5759999994</v>
      </c>
      <c r="N5" s="46"/>
      <c r="O5" s="47"/>
      <c r="P5" s="11"/>
      <c r="Q5" s="11"/>
      <c r="R5" s="124"/>
      <c r="S5" s="120"/>
      <c r="T5" s="121"/>
      <c r="U5" s="121"/>
      <c r="V5" s="11"/>
      <c r="W5" s="44"/>
      <c r="X5" s="124"/>
      <c r="Y5" s="12"/>
      <c r="Z5" s="11"/>
      <c r="AA5" s="11"/>
      <c r="AB5" s="51"/>
      <c r="AC5" s="123"/>
      <c r="AD5" s="43"/>
      <c r="AE5" s="213"/>
      <c r="AF5" s="7"/>
      <c r="AG5" s="214"/>
      <c r="AH5" s="214"/>
    </row>
    <row r="6" spans="1:34" s="4" customFormat="1" ht="26.25">
      <c r="A6" s="199" t="s">
        <v>296</v>
      </c>
      <c r="B6" s="7" t="s">
        <v>1089</v>
      </c>
      <c r="C6" s="3" t="s">
        <v>298</v>
      </c>
      <c r="D6" s="5" t="s">
        <v>16</v>
      </c>
      <c r="E6" s="5">
        <v>3</v>
      </c>
      <c r="F6" s="5"/>
      <c r="G6" s="5" t="s">
        <v>568</v>
      </c>
      <c r="H6" s="5" t="s">
        <v>17</v>
      </c>
      <c r="I6" s="8" t="s">
        <v>565</v>
      </c>
      <c r="J6" s="9">
        <v>2</v>
      </c>
      <c r="K6" s="8">
        <v>1422</v>
      </c>
      <c r="L6" s="8">
        <v>49.37</v>
      </c>
      <c r="M6" s="201">
        <v>6149882.6639999999</v>
      </c>
      <c r="N6" s="46"/>
      <c r="O6" s="47"/>
      <c r="P6" s="11"/>
      <c r="Q6" s="11"/>
      <c r="R6" s="124"/>
      <c r="S6" s="120"/>
      <c r="T6" s="121"/>
      <c r="U6" s="121"/>
      <c r="V6" s="11"/>
      <c r="W6" s="44"/>
      <c r="X6" s="124"/>
      <c r="Y6" s="12"/>
      <c r="Z6" s="11"/>
      <c r="AA6" s="11"/>
      <c r="AB6" s="51"/>
      <c r="AC6" s="123"/>
      <c r="AD6" s="43"/>
      <c r="AE6" s="213"/>
      <c r="AF6" s="7"/>
      <c r="AG6" s="214"/>
      <c r="AH6" s="214"/>
    </row>
    <row r="7" spans="1:34" s="4" customFormat="1" ht="26.25">
      <c r="A7" s="199" t="s">
        <v>296</v>
      </c>
      <c r="B7" s="7" t="s">
        <v>1090</v>
      </c>
      <c r="C7" s="3" t="s">
        <v>298</v>
      </c>
      <c r="D7" s="5" t="s">
        <v>16</v>
      </c>
      <c r="E7" s="5">
        <v>3</v>
      </c>
      <c r="F7" s="5"/>
      <c r="G7" s="5" t="s">
        <v>568</v>
      </c>
      <c r="H7" s="5" t="s">
        <v>17</v>
      </c>
      <c r="I7" s="8" t="s">
        <v>565</v>
      </c>
      <c r="J7" s="9">
        <v>3</v>
      </c>
      <c r="K7" s="8">
        <v>1712</v>
      </c>
      <c r="L7" s="8">
        <v>71.569999999999993</v>
      </c>
      <c r="M7" s="201">
        <v>10733438.783999998</v>
      </c>
      <c r="N7" s="46"/>
      <c r="O7" s="47"/>
      <c r="P7" s="11"/>
      <c r="Q7" s="11"/>
      <c r="R7" s="124"/>
      <c r="S7" s="120"/>
      <c r="T7" s="121"/>
      <c r="U7" s="121"/>
      <c r="V7" s="11"/>
      <c r="W7" s="44"/>
      <c r="X7" s="124"/>
      <c r="Y7" s="12"/>
      <c r="Z7" s="11"/>
      <c r="AA7" s="11"/>
      <c r="AB7" s="51"/>
      <c r="AC7" s="123"/>
      <c r="AD7" s="43"/>
      <c r="AE7" s="213"/>
      <c r="AF7" s="7"/>
      <c r="AG7" s="214"/>
      <c r="AH7" s="214"/>
    </row>
    <row r="8" spans="1:34" s="4" customFormat="1" ht="26.25">
      <c r="A8" s="199" t="s">
        <v>296</v>
      </c>
      <c r="B8" s="7" t="s">
        <v>1091</v>
      </c>
      <c r="C8" s="3" t="s">
        <v>298</v>
      </c>
      <c r="D8" s="5" t="s">
        <v>16</v>
      </c>
      <c r="E8" s="5">
        <v>3</v>
      </c>
      <c r="F8" s="5"/>
      <c r="G8" s="5" t="s">
        <v>568</v>
      </c>
      <c r="H8" s="5" t="s">
        <v>17</v>
      </c>
      <c r="I8" s="8" t="s">
        <v>565</v>
      </c>
      <c r="J8" s="9">
        <v>4</v>
      </c>
      <c r="K8" s="8">
        <v>2438</v>
      </c>
      <c r="L8" s="8">
        <v>66.7</v>
      </c>
      <c r="M8" s="201">
        <v>14245038.960000001</v>
      </c>
      <c r="N8" s="46"/>
      <c r="O8" s="47"/>
      <c r="P8" s="11"/>
      <c r="Q8" s="11"/>
      <c r="R8" s="124"/>
      <c r="S8" s="120"/>
      <c r="T8" s="121"/>
      <c r="U8" s="121"/>
      <c r="V8" s="11"/>
      <c r="W8" s="44"/>
      <c r="X8" s="124"/>
      <c r="Y8" s="12"/>
      <c r="Z8" s="11"/>
      <c r="AA8" s="11"/>
      <c r="AB8" s="51"/>
      <c r="AC8" s="123"/>
      <c r="AD8" s="43"/>
      <c r="AE8" s="213"/>
      <c r="AF8" s="7"/>
      <c r="AG8" s="214"/>
      <c r="AH8" s="214"/>
    </row>
    <row r="9" spans="1:34" s="4" customFormat="1" ht="30">
      <c r="A9" s="199" t="s">
        <v>296</v>
      </c>
      <c r="B9" s="7" t="s">
        <v>1092</v>
      </c>
      <c r="C9" s="48">
        <v>1010</v>
      </c>
      <c r="D9" s="5" t="s">
        <v>46</v>
      </c>
      <c r="E9" s="5">
        <v>0.1</v>
      </c>
      <c r="F9" s="5"/>
      <c r="G9" s="5" t="s">
        <v>569</v>
      </c>
      <c r="H9" s="5" t="s">
        <v>47</v>
      </c>
      <c r="I9" s="5" t="s">
        <v>566</v>
      </c>
      <c r="J9" s="9" t="s">
        <v>48</v>
      </c>
      <c r="K9" s="8">
        <v>1709.1</v>
      </c>
      <c r="L9" s="8">
        <v>47.11</v>
      </c>
      <c r="M9" s="201">
        <v>7053175.4075999996</v>
      </c>
      <c r="N9" s="46"/>
      <c r="O9" s="47"/>
      <c r="P9" s="11"/>
      <c r="Q9" s="11"/>
      <c r="R9" s="124"/>
      <c r="S9" s="120"/>
      <c r="T9" s="121"/>
      <c r="U9" s="121"/>
      <c r="V9" s="11"/>
      <c r="W9" s="44"/>
      <c r="X9" s="124"/>
      <c r="Y9" s="12"/>
      <c r="Z9" s="11"/>
      <c r="AA9" s="11"/>
      <c r="AB9" s="51"/>
      <c r="AC9" s="123"/>
      <c r="AD9" s="43"/>
      <c r="AE9" s="213"/>
      <c r="AF9" s="7"/>
      <c r="AG9" s="214"/>
      <c r="AH9" s="214"/>
    </row>
    <row r="10" spans="1:34" s="4" customFormat="1" ht="26.25">
      <c r="A10" s="199" t="s">
        <v>296</v>
      </c>
      <c r="B10" s="7" t="s">
        <v>1093</v>
      </c>
      <c r="C10" s="48">
        <v>1010</v>
      </c>
      <c r="D10" s="5" t="s">
        <v>46</v>
      </c>
      <c r="E10" s="5">
        <v>0.1</v>
      </c>
      <c r="F10" s="5"/>
      <c r="G10" s="5" t="s">
        <v>569</v>
      </c>
      <c r="H10" s="5" t="s">
        <v>47</v>
      </c>
      <c r="I10" s="5" t="s">
        <v>346</v>
      </c>
      <c r="J10" s="9">
        <v>4</v>
      </c>
      <c r="K10" s="8">
        <v>923.69500000000005</v>
      </c>
      <c r="L10" s="8">
        <v>82.18</v>
      </c>
      <c r="M10" s="201">
        <v>6649650.7467600014</v>
      </c>
      <c r="N10" s="46"/>
      <c r="O10" s="47"/>
      <c r="P10" s="11"/>
      <c r="Q10" s="11"/>
      <c r="R10" s="124"/>
      <c r="S10" s="120"/>
      <c r="T10" s="121"/>
      <c r="U10" s="121"/>
      <c r="V10" s="11"/>
      <c r="W10" s="44"/>
      <c r="X10" s="124"/>
      <c r="Y10" s="12"/>
      <c r="Z10" s="11"/>
      <c r="AA10" s="11"/>
      <c r="AB10" s="51"/>
      <c r="AC10" s="123"/>
      <c r="AD10" s="43"/>
      <c r="AE10" s="213"/>
      <c r="AF10" s="7"/>
      <c r="AG10" s="214"/>
      <c r="AH10" s="214"/>
    </row>
    <row r="11" spans="1:34" s="4" customFormat="1" ht="26.25">
      <c r="A11" s="199" t="s">
        <v>296</v>
      </c>
      <c r="B11" s="7" t="s">
        <v>1094</v>
      </c>
      <c r="C11" s="48">
        <v>1010</v>
      </c>
      <c r="D11" s="5" t="s">
        <v>46</v>
      </c>
      <c r="E11" s="5">
        <v>0.1</v>
      </c>
      <c r="F11" s="5"/>
      <c r="G11" s="5" t="s">
        <v>569</v>
      </c>
      <c r="H11" s="5" t="s">
        <v>47</v>
      </c>
      <c r="I11" s="5" t="s">
        <v>346</v>
      </c>
      <c r="J11" s="5">
        <v>6</v>
      </c>
      <c r="K11" s="8">
        <v>3059.0605</v>
      </c>
      <c r="L11" s="8">
        <v>75.5</v>
      </c>
      <c r="M11" s="201">
        <v>20232014.334900003</v>
      </c>
      <c r="N11" s="46"/>
      <c r="O11" s="47"/>
      <c r="P11" s="11"/>
      <c r="Q11" s="11"/>
      <c r="R11" s="124"/>
      <c r="S11" s="120"/>
      <c r="T11" s="121"/>
      <c r="U11" s="121"/>
      <c r="V11" s="11"/>
      <c r="W11" s="44"/>
      <c r="X11" s="124"/>
      <c r="Y11" s="12"/>
      <c r="Z11" s="11"/>
      <c r="AA11" s="11"/>
      <c r="AB11" s="51"/>
      <c r="AC11" s="123"/>
      <c r="AD11" s="43"/>
      <c r="AE11" s="213"/>
      <c r="AF11" s="7"/>
      <c r="AG11" s="214"/>
      <c r="AH11" s="214"/>
    </row>
    <row r="12" spans="1:34" s="4" customFormat="1" ht="30">
      <c r="A12" s="199" t="s">
        <v>296</v>
      </c>
      <c r="B12" s="7" t="s">
        <v>1095</v>
      </c>
      <c r="C12" s="48">
        <v>3809</v>
      </c>
      <c r="D12" s="5" t="s">
        <v>55</v>
      </c>
      <c r="E12" s="5">
        <v>1</v>
      </c>
      <c r="F12" s="5"/>
      <c r="G12" s="5" t="s">
        <v>568</v>
      </c>
      <c r="H12" s="5" t="s">
        <v>56</v>
      </c>
      <c r="I12" s="5" t="s">
        <v>346</v>
      </c>
      <c r="J12" s="9" t="s">
        <v>57</v>
      </c>
      <c r="K12" s="8">
        <v>3746</v>
      </c>
      <c r="L12" s="8">
        <v>66</v>
      </c>
      <c r="M12" s="201">
        <v>21657873.600000001</v>
      </c>
      <c r="N12" s="46"/>
      <c r="O12" s="47"/>
      <c r="P12" s="11"/>
      <c r="Q12" s="11"/>
      <c r="R12" s="124"/>
      <c r="S12" s="120"/>
      <c r="T12" s="121"/>
      <c r="U12" s="121"/>
      <c r="V12" s="11"/>
      <c r="W12" s="44"/>
      <c r="X12" s="124"/>
      <c r="Y12" s="12"/>
      <c r="Z12" s="11"/>
      <c r="AA12" s="11"/>
      <c r="AB12" s="51"/>
      <c r="AC12" s="123"/>
      <c r="AD12" s="43"/>
      <c r="AE12" s="213"/>
      <c r="AF12" s="7"/>
      <c r="AG12" s="214"/>
      <c r="AH12" s="214"/>
    </row>
    <row r="13" spans="1:34" s="4" customFormat="1" ht="15.75" thickBot="1">
      <c r="A13" s="203" t="s">
        <v>296</v>
      </c>
      <c r="B13" s="204" t="s">
        <v>1096</v>
      </c>
      <c r="C13" s="227">
        <v>3809</v>
      </c>
      <c r="D13" s="205" t="s">
        <v>55</v>
      </c>
      <c r="E13" s="205">
        <v>1</v>
      </c>
      <c r="F13" s="205"/>
      <c r="G13" s="205" t="s">
        <v>568</v>
      </c>
      <c r="H13" s="205" t="s">
        <v>56</v>
      </c>
      <c r="I13" s="205" t="s">
        <v>564</v>
      </c>
      <c r="J13" s="206">
        <v>3</v>
      </c>
      <c r="K13" s="207">
        <v>8883</v>
      </c>
      <c r="L13" s="207">
        <v>6.7</v>
      </c>
      <c r="M13" s="208">
        <v>5213610.3600000003</v>
      </c>
      <c r="N13" s="46"/>
      <c r="O13" s="47"/>
      <c r="P13" s="11"/>
      <c r="Q13" s="11"/>
      <c r="R13" s="124"/>
      <c r="S13" s="120"/>
      <c r="T13" s="121"/>
      <c r="U13" s="121"/>
      <c r="V13" s="11"/>
      <c r="W13" s="44"/>
      <c r="X13" s="124"/>
      <c r="Y13" s="12"/>
      <c r="Z13" s="11"/>
      <c r="AA13" s="11"/>
      <c r="AB13" s="51"/>
      <c r="AC13" s="123"/>
      <c r="AD13" s="43"/>
      <c r="AE13" s="213"/>
      <c r="AF13" s="7"/>
      <c r="AG13" s="214"/>
      <c r="AH13" s="2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Readme</vt:lpstr>
      <vt:lpstr>Case study emis</vt:lpstr>
      <vt:lpstr>Phase 1 formaldehyde</vt:lpstr>
      <vt:lpstr>Phase1 Form, Metal, Hg, &amp; HCl</vt:lpstr>
      <vt:lpstr>Phase 2 Metals</vt:lpstr>
      <vt:lpstr>Proposal bin definitions</vt:lpstr>
      <vt:lpstr>Final heat input</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Strum</dc:creator>
  <cp:lastModifiedBy>Marc Houyoux</cp:lastModifiedBy>
  <dcterms:created xsi:type="dcterms:W3CDTF">2011-04-13T20:49:04Z</dcterms:created>
  <dcterms:modified xsi:type="dcterms:W3CDTF">2011-05-05T11:11:34Z</dcterms:modified>
</cp:coreProperties>
</file>